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/>
  </bookViews>
  <sheets>
    <sheet name="Rekapitulace stavby" sheetId="1" r:id="rId1"/>
    <sheet name="SO 001 - Všeobecné položky " sheetId="2" r:id="rId2"/>
    <sheet name="SO 101 - Zpevněné plochy" sheetId="3" r:id="rId3"/>
    <sheet name="SO 401 - Veřejné osvětlení" sheetId="4" r:id="rId4"/>
  </sheets>
  <definedNames>
    <definedName name="_xlnm.Print_Area" localSheetId="0">'Rekapitulace stavby'!$D$4:$AO$76,'Rekapitulace stavby'!$C$82:$AQ$98</definedName>
    <definedName name="_xlnm.Print_Titles" localSheetId="0">'Rekapitulace stavby'!$92:$92</definedName>
    <definedName name="_xlnm._FilterDatabase" localSheetId="1" hidden="1">'SO 001 - Všeobecné položky '!$C$116:$K$125</definedName>
    <definedName name="_xlnm.Print_Area" localSheetId="1">'SO 001 - Všeobecné položky '!$C$4:$J$76,'SO 001 - Všeobecné položky '!$C$82:$J$98,'SO 001 - Všeobecné položky '!$C$104:$K$125</definedName>
    <definedName name="_xlnm.Print_Titles" localSheetId="1">'SO 001 - Všeobecné položky '!$116:$116</definedName>
    <definedName name="_xlnm._FilterDatabase" localSheetId="2" hidden="1">'SO 101 - Zpevněné plochy'!$C$126:$K$456</definedName>
    <definedName name="_xlnm.Print_Area" localSheetId="2">'SO 101 - Zpevněné plochy'!$C$4:$J$76,'SO 101 - Zpevněné plochy'!$C$82:$J$108,'SO 101 - Zpevněné plochy'!$C$114:$K$456</definedName>
    <definedName name="_xlnm.Print_Titles" localSheetId="2">'SO 101 - Zpevněné plochy'!$126:$126</definedName>
    <definedName name="_xlnm._FilterDatabase" localSheetId="3" hidden="1">'SO 401 - Veřejné osvětlení'!$C$117:$K$121</definedName>
    <definedName name="_xlnm.Print_Area" localSheetId="3">'SO 401 - Veřejné osvětlení'!$C$4:$J$76,'SO 401 - Veřejné osvětlení'!$C$82:$J$99,'SO 401 - Veřejné osvětlení'!$C$105:$K$121</definedName>
    <definedName name="_xlnm.Print_Titles" localSheetId="3">'SO 401 - Veřejné osvětlení'!$117:$117</definedName>
  </definedNames>
  <calcPr/>
</workbook>
</file>

<file path=xl/calcChain.xml><?xml version="1.0" encoding="utf-8"?>
<calcChain xmlns="http://schemas.openxmlformats.org/spreadsheetml/2006/main">
  <c i="4" r="J37"/>
  <c r="J36"/>
  <c i="1" r="AY97"/>
  <c i="4" r="J35"/>
  <c i="1" r="AX97"/>
  <c i="4" r="BI121"/>
  <c r="F37"/>
  <c i="1" r="BD97"/>
  <c i="4" r="BH121"/>
  <c r="F36"/>
  <c i="1" r="BC97"/>
  <c i="4" r="BG121"/>
  <c r="F35"/>
  <c i="1" r="BB97"/>
  <c i="4" r="BF121"/>
  <c r="J34"/>
  <c i="1" r="AW97"/>
  <c i="4" r="F34"/>
  <c i="1" r="BA97"/>
  <c i="4" r="T121"/>
  <c r="T120"/>
  <c r="T119"/>
  <c r="T118"/>
  <c r="R121"/>
  <c r="R120"/>
  <c r="R119"/>
  <c r="R118"/>
  <c r="P121"/>
  <c r="P120"/>
  <c r="P119"/>
  <c r="P118"/>
  <c i="1" r="AU97"/>
  <c i="4" r="BK121"/>
  <c r="BK120"/>
  <c r="J120"/>
  <c r="BK119"/>
  <c r="J119"/>
  <c r="BK118"/>
  <c r="J118"/>
  <c r="J96"/>
  <c r="J30"/>
  <c i="1" r="AG97"/>
  <c i="4" r="J121"/>
  <c r="BE121"/>
  <c r="J33"/>
  <c i="1" r="AV97"/>
  <c i="4" r="F33"/>
  <c i="1" r="AZ97"/>
  <c i="4" r="J98"/>
  <c r="J97"/>
  <c r="J115"/>
  <c r="J114"/>
  <c r="F114"/>
  <c r="F112"/>
  <c r="E110"/>
  <c r="J92"/>
  <c r="J91"/>
  <c r="F91"/>
  <c r="F89"/>
  <c r="E87"/>
  <c r="J39"/>
  <c r="J18"/>
  <c r="E18"/>
  <c r="F115"/>
  <c r="F92"/>
  <c r="J17"/>
  <c r="J12"/>
  <c r="J112"/>
  <c r="J89"/>
  <c r="E7"/>
  <c r="E108"/>
  <c r="E85"/>
  <c i="3" r="J37"/>
  <c r="J36"/>
  <c i="1" r="AY96"/>
  <c i="3" r="J35"/>
  <c i="1" r="AX96"/>
  <c i="3" r="BI455"/>
  <c r="BH455"/>
  <c r="BG455"/>
  <c r="BF455"/>
  <c r="T455"/>
  <c r="T454"/>
  <c r="T453"/>
  <c r="R455"/>
  <c r="R454"/>
  <c r="R453"/>
  <c r="P455"/>
  <c r="P454"/>
  <c r="P453"/>
  <c r="BK455"/>
  <c r="BK454"/>
  <c r="J454"/>
  <c r="BK453"/>
  <c r="J453"/>
  <c r="J455"/>
  <c r="BE455"/>
  <c r="J107"/>
  <c r="J106"/>
  <c r="BI452"/>
  <c r="BH452"/>
  <c r="BG452"/>
  <c r="BF452"/>
  <c r="T452"/>
  <c r="T451"/>
  <c r="R452"/>
  <c r="R451"/>
  <c r="P452"/>
  <c r="P451"/>
  <c r="BK452"/>
  <c r="BK451"/>
  <c r="J451"/>
  <c r="J452"/>
  <c r="BE452"/>
  <c r="J105"/>
  <c r="BI449"/>
  <c r="BH449"/>
  <c r="BG449"/>
  <c r="BF449"/>
  <c r="T449"/>
  <c r="R449"/>
  <c r="P449"/>
  <c r="BK449"/>
  <c r="J449"/>
  <c r="BE449"/>
  <c r="BI447"/>
  <c r="BH447"/>
  <c r="BG447"/>
  <c r="BF447"/>
  <c r="T447"/>
  <c r="R447"/>
  <c r="P447"/>
  <c r="BK447"/>
  <c r="J447"/>
  <c r="BE447"/>
  <c r="BI445"/>
  <c r="BH445"/>
  <c r="BG445"/>
  <c r="BF445"/>
  <c r="T445"/>
  <c r="R445"/>
  <c r="P445"/>
  <c r="BK445"/>
  <c r="J445"/>
  <c r="BE445"/>
  <c r="BI441"/>
  <c r="BH441"/>
  <c r="BG441"/>
  <c r="BF441"/>
  <c r="T441"/>
  <c r="R441"/>
  <c r="P441"/>
  <c r="BK441"/>
  <c r="J441"/>
  <c r="BE441"/>
  <c r="BI439"/>
  <c r="BH439"/>
  <c r="BG439"/>
  <c r="BF439"/>
  <c r="T439"/>
  <c r="R439"/>
  <c r="P439"/>
  <c r="BK439"/>
  <c r="J439"/>
  <c r="BE439"/>
  <c r="BI434"/>
  <c r="BH434"/>
  <c r="BG434"/>
  <c r="BF434"/>
  <c r="T434"/>
  <c r="T433"/>
  <c r="R434"/>
  <c r="R433"/>
  <c r="P434"/>
  <c r="P433"/>
  <c r="BK434"/>
  <c r="BK433"/>
  <c r="J433"/>
  <c r="J434"/>
  <c r="BE434"/>
  <c r="J104"/>
  <c r="BI431"/>
  <c r="BH431"/>
  <c r="BG431"/>
  <c r="BF431"/>
  <c r="T431"/>
  <c r="R431"/>
  <c r="P431"/>
  <c r="BK431"/>
  <c r="J431"/>
  <c r="BE431"/>
  <c r="BI428"/>
  <c r="BH428"/>
  <c r="BG428"/>
  <c r="BF428"/>
  <c r="T428"/>
  <c r="R428"/>
  <c r="P428"/>
  <c r="BK428"/>
  <c r="J428"/>
  <c r="BE428"/>
  <c r="BI426"/>
  <c r="BH426"/>
  <c r="BG426"/>
  <c r="BF426"/>
  <c r="T426"/>
  <c r="R426"/>
  <c r="P426"/>
  <c r="BK426"/>
  <c r="J426"/>
  <c r="BE426"/>
  <c r="BI424"/>
  <c r="BH424"/>
  <c r="BG424"/>
  <c r="BF424"/>
  <c r="T424"/>
  <c r="R424"/>
  <c r="P424"/>
  <c r="BK424"/>
  <c r="J424"/>
  <c r="BE424"/>
  <c r="BI422"/>
  <c r="BH422"/>
  <c r="BG422"/>
  <c r="BF422"/>
  <c r="T422"/>
  <c r="R422"/>
  <c r="P422"/>
  <c r="BK422"/>
  <c r="J422"/>
  <c r="BE422"/>
  <c r="BI419"/>
  <c r="BH419"/>
  <c r="BG419"/>
  <c r="BF419"/>
  <c r="T419"/>
  <c r="R419"/>
  <c r="P419"/>
  <c r="BK419"/>
  <c r="J419"/>
  <c r="BE419"/>
  <c r="BI416"/>
  <c r="BH416"/>
  <c r="BG416"/>
  <c r="BF416"/>
  <c r="T416"/>
  <c r="R416"/>
  <c r="P416"/>
  <c r="BK416"/>
  <c r="J416"/>
  <c r="BE416"/>
  <c r="BI414"/>
  <c r="BH414"/>
  <c r="BG414"/>
  <c r="BF414"/>
  <c r="T414"/>
  <c r="R414"/>
  <c r="P414"/>
  <c r="BK414"/>
  <c r="J414"/>
  <c r="BE414"/>
  <c r="BI412"/>
  <c r="BH412"/>
  <c r="BG412"/>
  <c r="BF412"/>
  <c r="T412"/>
  <c r="R412"/>
  <c r="P412"/>
  <c r="BK412"/>
  <c r="J412"/>
  <c r="BE412"/>
  <c r="BI409"/>
  <c r="BH409"/>
  <c r="BG409"/>
  <c r="BF409"/>
  <c r="T409"/>
  <c r="R409"/>
  <c r="P409"/>
  <c r="BK409"/>
  <c r="J409"/>
  <c r="BE409"/>
  <c r="BI408"/>
  <c r="BH408"/>
  <c r="BG408"/>
  <c r="BF408"/>
  <c r="T408"/>
  <c r="R408"/>
  <c r="P408"/>
  <c r="BK408"/>
  <c r="J408"/>
  <c r="BE408"/>
  <c r="BI407"/>
  <c r="BH407"/>
  <c r="BG407"/>
  <c r="BF407"/>
  <c r="T407"/>
  <c r="R407"/>
  <c r="P407"/>
  <c r="BK407"/>
  <c r="J407"/>
  <c r="BE407"/>
  <c r="BI406"/>
  <c r="BH406"/>
  <c r="BG406"/>
  <c r="BF406"/>
  <c r="T406"/>
  <c r="R406"/>
  <c r="P406"/>
  <c r="BK406"/>
  <c r="J406"/>
  <c r="BE406"/>
  <c r="BI405"/>
  <c r="BH405"/>
  <c r="BG405"/>
  <c r="BF405"/>
  <c r="T405"/>
  <c r="R405"/>
  <c r="P405"/>
  <c r="BK405"/>
  <c r="J405"/>
  <c r="BE405"/>
  <c r="BI398"/>
  <c r="BH398"/>
  <c r="BG398"/>
  <c r="BF398"/>
  <c r="T398"/>
  <c r="R398"/>
  <c r="P398"/>
  <c r="BK398"/>
  <c r="J398"/>
  <c r="BE398"/>
  <c r="BI393"/>
  <c r="BH393"/>
  <c r="BG393"/>
  <c r="BF393"/>
  <c r="T393"/>
  <c r="R393"/>
  <c r="P393"/>
  <c r="BK393"/>
  <c r="J393"/>
  <c r="BE393"/>
  <c r="BI390"/>
  <c r="BH390"/>
  <c r="BG390"/>
  <c r="BF390"/>
  <c r="T390"/>
  <c r="R390"/>
  <c r="P390"/>
  <c r="BK390"/>
  <c r="J390"/>
  <c r="BE390"/>
  <c r="BI385"/>
  <c r="BH385"/>
  <c r="BG385"/>
  <c r="BF385"/>
  <c r="T385"/>
  <c r="R385"/>
  <c r="P385"/>
  <c r="BK385"/>
  <c r="J385"/>
  <c r="BE385"/>
  <c r="BI384"/>
  <c r="BH384"/>
  <c r="BG384"/>
  <c r="BF384"/>
  <c r="T384"/>
  <c r="R384"/>
  <c r="P384"/>
  <c r="BK384"/>
  <c r="J384"/>
  <c r="BE384"/>
  <c r="BI383"/>
  <c r="BH383"/>
  <c r="BG383"/>
  <c r="BF383"/>
  <c r="T383"/>
  <c r="R383"/>
  <c r="P383"/>
  <c r="BK383"/>
  <c r="J383"/>
  <c r="BE383"/>
  <c r="BI382"/>
  <c r="BH382"/>
  <c r="BG382"/>
  <c r="BF382"/>
  <c r="T382"/>
  <c r="R382"/>
  <c r="P382"/>
  <c r="BK382"/>
  <c r="J382"/>
  <c r="BE382"/>
  <c r="BI381"/>
  <c r="BH381"/>
  <c r="BG381"/>
  <c r="BF381"/>
  <c r="T381"/>
  <c r="R381"/>
  <c r="P381"/>
  <c r="BK381"/>
  <c r="J381"/>
  <c r="BE381"/>
  <c r="BI379"/>
  <c r="BH379"/>
  <c r="BG379"/>
  <c r="BF379"/>
  <c r="T379"/>
  <c r="R379"/>
  <c r="P379"/>
  <c r="BK379"/>
  <c r="J379"/>
  <c r="BE379"/>
  <c r="BI378"/>
  <c r="BH378"/>
  <c r="BG378"/>
  <c r="BF378"/>
  <c r="T378"/>
  <c r="R378"/>
  <c r="P378"/>
  <c r="BK378"/>
  <c r="J378"/>
  <c r="BE378"/>
  <c r="BI375"/>
  <c r="BH375"/>
  <c r="BG375"/>
  <c r="BF375"/>
  <c r="T375"/>
  <c r="R375"/>
  <c r="P375"/>
  <c r="BK375"/>
  <c r="J375"/>
  <c r="BE375"/>
  <c r="BI369"/>
  <c r="BH369"/>
  <c r="BG369"/>
  <c r="BF369"/>
  <c r="T369"/>
  <c r="T368"/>
  <c r="R369"/>
  <c r="R368"/>
  <c r="P369"/>
  <c r="P368"/>
  <c r="BK369"/>
  <c r="BK368"/>
  <c r="J368"/>
  <c r="J369"/>
  <c r="BE369"/>
  <c r="J103"/>
  <c r="BI366"/>
  <c r="BH366"/>
  <c r="BG366"/>
  <c r="BF366"/>
  <c r="T366"/>
  <c r="R366"/>
  <c r="P366"/>
  <c r="BK366"/>
  <c r="J366"/>
  <c r="BE366"/>
  <c r="BI364"/>
  <c r="BH364"/>
  <c r="BG364"/>
  <c r="BF364"/>
  <c r="T364"/>
  <c r="R364"/>
  <c r="P364"/>
  <c r="BK364"/>
  <c r="J364"/>
  <c r="BE364"/>
  <c r="BI363"/>
  <c r="BH363"/>
  <c r="BG363"/>
  <c r="BF363"/>
  <c r="T363"/>
  <c r="R363"/>
  <c r="P363"/>
  <c r="BK363"/>
  <c r="J363"/>
  <c r="BE363"/>
  <c r="BI362"/>
  <c r="BH362"/>
  <c r="BG362"/>
  <c r="BF362"/>
  <c r="T362"/>
  <c r="R362"/>
  <c r="P362"/>
  <c r="BK362"/>
  <c r="J362"/>
  <c r="BE362"/>
  <c r="BI360"/>
  <c r="BH360"/>
  <c r="BG360"/>
  <c r="BF360"/>
  <c r="T360"/>
  <c r="R360"/>
  <c r="P360"/>
  <c r="BK360"/>
  <c r="J360"/>
  <c r="BE360"/>
  <c r="BI359"/>
  <c r="BH359"/>
  <c r="BG359"/>
  <c r="BF359"/>
  <c r="T359"/>
  <c r="R359"/>
  <c r="P359"/>
  <c r="BK359"/>
  <c r="J359"/>
  <c r="BE359"/>
  <c r="BI358"/>
  <c r="BH358"/>
  <c r="BG358"/>
  <c r="BF358"/>
  <c r="T358"/>
  <c r="R358"/>
  <c r="P358"/>
  <c r="BK358"/>
  <c r="J358"/>
  <c r="BE358"/>
  <c r="BI357"/>
  <c r="BH357"/>
  <c r="BG357"/>
  <c r="BF357"/>
  <c r="T357"/>
  <c r="R357"/>
  <c r="P357"/>
  <c r="BK357"/>
  <c r="J357"/>
  <c r="BE357"/>
  <c r="BI356"/>
  <c r="BH356"/>
  <c r="BG356"/>
  <c r="BF356"/>
  <c r="T356"/>
  <c r="R356"/>
  <c r="P356"/>
  <c r="BK356"/>
  <c r="J356"/>
  <c r="BE356"/>
  <c r="BI355"/>
  <c r="BH355"/>
  <c r="BG355"/>
  <c r="BF355"/>
  <c r="T355"/>
  <c r="R355"/>
  <c r="P355"/>
  <c r="BK355"/>
  <c r="J355"/>
  <c r="BE355"/>
  <c r="BI354"/>
  <c r="BH354"/>
  <c r="BG354"/>
  <c r="BF354"/>
  <c r="T354"/>
  <c r="R354"/>
  <c r="P354"/>
  <c r="BK354"/>
  <c r="J354"/>
  <c r="BE354"/>
  <c r="BI352"/>
  <c r="BH352"/>
  <c r="BG352"/>
  <c r="BF352"/>
  <c r="T352"/>
  <c r="R352"/>
  <c r="P352"/>
  <c r="BK352"/>
  <c r="J352"/>
  <c r="BE352"/>
  <c r="BI350"/>
  <c r="BH350"/>
  <c r="BG350"/>
  <c r="BF350"/>
  <c r="T350"/>
  <c r="R350"/>
  <c r="P350"/>
  <c r="BK350"/>
  <c r="J350"/>
  <c r="BE350"/>
  <c r="BI349"/>
  <c r="BH349"/>
  <c r="BG349"/>
  <c r="BF349"/>
  <c r="T349"/>
  <c r="R349"/>
  <c r="P349"/>
  <c r="BK349"/>
  <c r="J349"/>
  <c r="BE349"/>
  <c r="BI347"/>
  <c r="BH347"/>
  <c r="BG347"/>
  <c r="BF347"/>
  <c r="T347"/>
  <c r="R347"/>
  <c r="P347"/>
  <c r="BK347"/>
  <c r="J347"/>
  <c r="BE347"/>
  <c r="BI344"/>
  <c r="BH344"/>
  <c r="BG344"/>
  <c r="BF344"/>
  <c r="T344"/>
  <c r="T343"/>
  <c r="R344"/>
  <c r="R343"/>
  <c r="P344"/>
  <c r="P343"/>
  <c r="BK344"/>
  <c r="BK343"/>
  <c r="J343"/>
  <c r="J344"/>
  <c r="BE344"/>
  <c r="J102"/>
  <c r="BI341"/>
  <c r="BH341"/>
  <c r="BG341"/>
  <c r="BF341"/>
  <c r="T341"/>
  <c r="R341"/>
  <c r="P341"/>
  <c r="BK341"/>
  <c r="J341"/>
  <c r="BE341"/>
  <c r="BI339"/>
  <c r="BH339"/>
  <c r="BG339"/>
  <c r="BF339"/>
  <c r="T339"/>
  <c r="R339"/>
  <c r="P339"/>
  <c r="BK339"/>
  <c r="J339"/>
  <c r="BE339"/>
  <c r="BI337"/>
  <c r="BH337"/>
  <c r="BG337"/>
  <c r="BF337"/>
  <c r="T337"/>
  <c r="R337"/>
  <c r="P337"/>
  <c r="BK337"/>
  <c r="J337"/>
  <c r="BE337"/>
  <c r="BI334"/>
  <c r="BH334"/>
  <c r="BG334"/>
  <c r="BF334"/>
  <c r="T334"/>
  <c r="R334"/>
  <c r="P334"/>
  <c r="BK334"/>
  <c r="J334"/>
  <c r="BE334"/>
  <c r="BI329"/>
  <c r="BH329"/>
  <c r="BG329"/>
  <c r="BF329"/>
  <c r="T329"/>
  <c r="R329"/>
  <c r="P329"/>
  <c r="BK329"/>
  <c r="J329"/>
  <c r="BE329"/>
  <c r="BI324"/>
  <c r="BH324"/>
  <c r="BG324"/>
  <c r="BF324"/>
  <c r="T324"/>
  <c r="R324"/>
  <c r="P324"/>
  <c r="BK324"/>
  <c r="J324"/>
  <c r="BE324"/>
  <c r="BI319"/>
  <c r="BH319"/>
  <c r="BG319"/>
  <c r="BF319"/>
  <c r="T319"/>
  <c r="R319"/>
  <c r="P319"/>
  <c r="BK319"/>
  <c r="J319"/>
  <c r="BE319"/>
  <c r="BI317"/>
  <c r="BH317"/>
  <c r="BG317"/>
  <c r="BF317"/>
  <c r="T317"/>
  <c r="R317"/>
  <c r="P317"/>
  <c r="BK317"/>
  <c r="J317"/>
  <c r="BE317"/>
  <c r="BI312"/>
  <c r="BH312"/>
  <c r="BG312"/>
  <c r="BF312"/>
  <c r="T312"/>
  <c r="R312"/>
  <c r="P312"/>
  <c r="BK312"/>
  <c r="J312"/>
  <c r="BE312"/>
  <c r="BI305"/>
  <c r="BH305"/>
  <c r="BG305"/>
  <c r="BF305"/>
  <c r="T305"/>
  <c r="R305"/>
  <c r="P305"/>
  <c r="BK305"/>
  <c r="J305"/>
  <c r="BE305"/>
  <c r="BI302"/>
  <c r="BH302"/>
  <c r="BG302"/>
  <c r="BF302"/>
  <c r="T302"/>
  <c r="T301"/>
  <c r="R302"/>
  <c r="R301"/>
  <c r="P302"/>
  <c r="P301"/>
  <c r="BK302"/>
  <c r="BK301"/>
  <c r="J301"/>
  <c r="J302"/>
  <c r="BE302"/>
  <c r="J101"/>
  <c r="BI296"/>
  <c r="BH296"/>
  <c r="BG296"/>
  <c r="BF296"/>
  <c r="T296"/>
  <c r="R296"/>
  <c r="P296"/>
  <c r="BK296"/>
  <c r="J296"/>
  <c r="BE296"/>
  <c r="BI293"/>
  <c r="BH293"/>
  <c r="BG293"/>
  <c r="BF293"/>
  <c r="T293"/>
  <c r="T292"/>
  <c r="R293"/>
  <c r="R292"/>
  <c r="P293"/>
  <c r="P292"/>
  <c r="BK293"/>
  <c r="BK292"/>
  <c r="J292"/>
  <c r="J293"/>
  <c r="BE293"/>
  <c r="J100"/>
  <c r="BI290"/>
  <c r="BH290"/>
  <c r="BG290"/>
  <c r="BF290"/>
  <c r="T290"/>
  <c r="R290"/>
  <c r="P290"/>
  <c r="BK290"/>
  <c r="J290"/>
  <c r="BE290"/>
  <c r="BI284"/>
  <c r="BH284"/>
  <c r="BG284"/>
  <c r="BF284"/>
  <c r="T284"/>
  <c r="T283"/>
  <c r="R284"/>
  <c r="R283"/>
  <c r="P284"/>
  <c r="P283"/>
  <c r="BK284"/>
  <c r="BK283"/>
  <c r="J283"/>
  <c r="J284"/>
  <c r="BE284"/>
  <c r="J99"/>
  <c r="BI281"/>
  <c r="BH281"/>
  <c r="BG281"/>
  <c r="BF281"/>
  <c r="T281"/>
  <c r="R281"/>
  <c r="P281"/>
  <c r="BK281"/>
  <c r="J281"/>
  <c r="BE281"/>
  <c r="BI278"/>
  <c r="BH278"/>
  <c r="BG278"/>
  <c r="BF278"/>
  <c r="T278"/>
  <c r="R278"/>
  <c r="P278"/>
  <c r="BK278"/>
  <c r="J278"/>
  <c r="BE278"/>
  <c r="BI277"/>
  <c r="BH277"/>
  <c r="BG277"/>
  <c r="BF277"/>
  <c r="T277"/>
  <c r="R277"/>
  <c r="P277"/>
  <c r="BK277"/>
  <c r="J277"/>
  <c r="BE277"/>
  <c r="BI274"/>
  <c r="BH274"/>
  <c r="BG274"/>
  <c r="BF274"/>
  <c r="T274"/>
  <c r="R274"/>
  <c r="P274"/>
  <c r="BK274"/>
  <c r="J274"/>
  <c r="BE274"/>
  <c r="BI272"/>
  <c r="BH272"/>
  <c r="BG272"/>
  <c r="BF272"/>
  <c r="T272"/>
  <c r="R272"/>
  <c r="P272"/>
  <c r="BK272"/>
  <c r="J272"/>
  <c r="BE272"/>
  <c r="BI270"/>
  <c r="BH270"/>
  <c r="BG270"/>
  <c r="BF270"/>
  <c r="T270"/>
  <c r="R270"/>
  <c r="P270"/>
  <c r="BK270"/>
  <c r="J270"/>
  <c r="BE270"/>
  <c r="BI269"/>
  <c r="BH269"/>
  <c r="BG269"/>
  <c r="BF269"/>
  <c r="T269"/>
  <c r="R269"/>
  <c r="P269"/>
  <c r="BK269"/>
  <c r="J269"/>
  <c r="BE269"/>
  <c r="BI267"/>
  <c r="BH267"/>
  <c r="BG267"/>
  <c r="BF267"/>
  <c r="T267"/>
  <c r="R267"/>
  <c r="P267"/>
  <c r="BK267"/>
  <c r="J267"/>
  <c r="BE267"/>
  <c r="BI265"/>
  <c r="BH265"/>
  <c r="BG265"/>
  <c r="BF265"/>
  <c r="T265"/>
  <c r="R265"/>
  <c r="P265"/>
  <c r="BK265"/>
  <c r="J265"/>
  <c r="BE265"/>
  <c r="BI263"/>
  <c r="BH263"/>
  <c r="BG263"/>
  <c r="BF263"/>
  <c r="T263"/>
  <c r="R263"/>
  <c r="P263"/>
  <c r="BK263"/>
  <c r="J263"/>
  <c r="BE263"/>
  <c r="BI256"/>
  <c r="BH256"/>
  <c r="BG256"/>
  <c r="BF256"/>
  <c r="T256"/>
  <c r="R256"/>
  <c r="P256"/>
  <c r="BK256"/>
  <c r="J256"/>
  <c r="BE256"/>
  <c r="BI253"/>
  <c r="BH253"/>
  <c r="BG253"/>
  <c r="BF253"/>
  <c r="T253"/>
  <c r="R253"/>
  <c r="P253"/>
  <c r="BK253"/>
  <c r="J253"/>
  <c r="BE253"/>
  <c r="BI251"/>
  <c r="BH251"/>
  <c r="BG251"/>
  <c r="BF251"/>
  <c r="T251"/>
  <c r="R251"/>
  <c r="P251"/>
  <c r="BK251"/>
  <c r="J251"/>
  <c r="BE251"/>
  <c r="BI249"/>
  <c r="BH249"/>
  <c r="BG249"/>
  <c r="BF249"/>
  <c r="T249"/>
  <c r="R249"/>
  <c r="P249"/>
  <c r="BK249"/>
  <c r="J249"/>
  <c r="BE249"/>
  <c r="BI247"/>
  <c r="BH247"/>
  <c r="BG247"/>
  <c r="BF247"/>
  <c r="T247"/>
  <c r="R247"/>
  <c r="P247"/>
  <c r="BK247"/>
  <c r="J247"/>
  <c r="BE247"/>
  <c r="BI244"/>
  <c r="BH244"/>
  <c r="BG244"/>
  <c r="BF244"/>
  <c r="T244"/>
  <c r="R244"/>
  <c r="P244"/>
  <c r="BK244"/>
  <c r="J244"/>
  <c r="BE244"/>
  <c r="BI243"/>
  <c r="BH243"/>
  <c r="BG243"/>
  <c r="BF243"/>
  <c r="T243"/>
  <c r="R243"/>
  <c r="P243"/>
  <c r="BK243"/>
  <c r="J243"/>
  <c r="BE243"/>
  <c r="BI240"/>
  <c r="BH240"/>
  <c r="BG240"/>
  <c r="BF240"/>
  <c r="T240"/>
  <c r="R240"/>
  <c r="P240"/>
  <c r="BK240"/>
  <c r="J240"/>
  <c r="BE240"/>
  <c r="BI238"/>
  <c r="BH238"/>
  <c r="BG238"/>
  <c r="BF238"/>
  <c r="T238"/>
  <c r="R238"/>
  <c r="P238"/>
  <c r="BK238"/>
  <c r="J238"/>
  <c r="BE238"/>
  <c r="BI235"/>
  <c r="BH235"/>
  <c r="BG235"/>
  <c r="BF235"/>
  <c r="T235"/>
  <c r="R235"/>
  <c r="P235"/>
  <c r="BK235"/>
  <c r="J235"/>
  <c r="BE235"/>
  <c r="BI234"/>
  <c r="BH234"/>
  <c r="BG234"/>
  <c r="BF234"/>
  <c r="T234"/>
  <c r="R234"/>
  <c r="P234"/>
  <c r="BK234"/>
  <c r="J234"/>
  <c r="BE234"/>
  <c r="BI226"/>
  <c r="BH226"/>
  <c r="BG226"/>
  <c r="BF226"/>
  <c r="T226"/>
  <c r="R226"/>
  <c r="P226"/>
  <c r="BK226"/>
  <c r="J226"/>
  <c r="BE226"/>
  <c r="BI224"/>
  <c r="BH224"/>
  <c r="BG224"/>
  <c r="BF224"/>
  <c r="T224"/>
  <c r="R224"/>
  <c r="P224"/>
  <c r="BK224"/>
  <c r="J224"/>
  <c r="BE224"/>
  <c r="BI223"/>
  <c r="BH223"/>
  <c r="BG223"/>
  <c r="BF223"/>
  <c r="T223"/>
  <c r="R223"/>
  <c r="P223"/>
  <c r="BK223"/>
  <c r="J223"/>
  <c r="BE223"/>
  <c r="BI221"/>
  <c r="BH221"/>
  <c r="BG221"/>
  <c r="BF221"/>
  <c r="T221"/>
  <c r="R221"/>
  <c r="P221"/>
  <c r="BK221"/>
  <c r="J221"/>
  <c r="BE221"/>
  <c r="BI214"/>
  <c r="BH214"/>
  <c r="BG214"/>
  <c r="BF214"/>
  <c r="T214"/>
  <c r="R214"/>
  <c r="P214"/>
  <c r="BK214"/>
  <c r="J214"/>
  <c r="BE214"/>
  <c r="BI212"/>
  <c r="BH212"/>
  <c r="BG212"/>
  <c r="BF212"/>
  <c r="T212"/>
  <c r="R212"/>
  <c r="P212"/>
  <c r="BK212"/>
  <c r="J212"/>
  <c r="BE212"/>
  <c r="BI209"/>
  <c r="BH209"/>
  <c r="BG209"/>
  <c r="BF209"/>
  <c r="T209"/>
  <c r="R209"/>
  <c r="P209"/>
  <c r="BK209"/>
  <c r="J209"/>
  <c r="BE209"/>
  <c r="BI207"/>
  <c r="BH207"/>
  <c r="BG207"/>
  <c r="BF207"/>
  <c r="T207"/>
  <c r="R207"/>
  <c r="P207"/>
  <c r="BK207"/>
  <c r="J207"/>
  <c r="BE207"/>
  <c r="BI206"/>
  <c r="BH206"/>
  <c r="BG206"/>
  <c r="BF206"/>
  <c r="T206"/>
  <c r="R206"/>
  <c r="P206"/>
  <c r="BK206"/>
  <c r="J206"/>
  <c r="BE206"/>
  <c r="BI205"/>
  <c r="BH205"/>
  <c r="BG205"/>
  <c r="BF205"/>
  <c r="T205"/>
  <c r="R205"/>
  <c r="P205"/>
  <c r="BK205"/>
  <c r="J205"/>
  <c r="BE205"/>
  <c r="BI200"/>
  <c r="BH200"/>
  <c r="BG200"/>
  <c r="BF200"/>
  <c r="T200"/>
  <c r="R200"/>
  <c r="P200"/>
  <c r="BK200"/>
  <c r="J200"/>
  <c r="BE200"/>
  <c r="BI199"/>
  <c r="BH199"/>
  <c r="BG199"/>
  <c r="BF199"/>
  <c r="T199"/>
  <c r="R199"/>
  <c r="P199"/>
  <c r="BK199"/>
  <c r="J199"/>
  <c r="BE199"/>
  <c r="BI194"/>
  <c r="BH194"/>
  <c r="BG194"/>
  <c r="BF194"/>
  <c r="T194"/>
  <c r="R194"/>
  <c r="P194"/>
  <c r="BK194"/>
  <c r="J194"/>
  <c r="BE194"/>
  <c r="BI193"/>
  <c r="BH193"/>
  <c r="BG193"/>
  <c r="BF193"/>
  <c r="T193"/>
  <c r="R193"/>
  <c r="P193"/>
  <c r="BK193"/>
  <c r="J193"/>
  <c r="BE193"/>
  <c r="BI188"/>
  <c r="BH188"/>
  <c r="BG188"/>
  <c r="BF188"/>
  <c r="T188"/>
  <c r="R188"/>
  <c r="P188"/>
  <c r="BK188"/>
  <c r="J188"/>
  <c r="BE188"/>
  <c r="BI186"/>
  <c r="BH186"/>
  <c r="BG186"/>
  <c r="BF186"/>
  <c r="T186"/>
  <c r="R186"/>
  <c r="P186"/>
  <c r="BK186"/>
  <c r="J186"/>
  <c r="BE186"/>
  <c r="BI179"/>
  <c r="BH179"/>
  <c r="BG179"/>
  <c r="BF179"/>
  <c r="T179"/>
  <c r="R179"/>
  <c r="P179"/>
  <c r="BK179"/>
  <c r="J179"/>
  <c r="BE179"/>
  <c r="BI171"/>
  <c r="BH171"/>
  <c r="BG171"/>
  <c r="BF171"/>
  <c r="T171"/>
  <c r="R171"/>
  <c r="P171"/>
  <c r="BK171"/>
  <c r="J171"/>
  <c r="BE171"/>
  <c r="BI165"/>
  <c r="BH165"/>
  <c r="BG165"/>
  <c r="BF165"/>
  <c r="T165"/>
  <c r="R165"/>
  <c r="P165"/>
  <c r="BK165"/>
  <c r="J165"/>
  <c r="BE165"/>
  <c r="BI159"/>
  <c r="BH159"/>
  <c r="BG159"/>
  <c r="BF159"/>
  <c r="T159"/>
  <c r="R159"/>
  <c r="P159"/>
  <c r="BK159"/>
  <c r="J159"/>
  <c r="BE159"/>
  <c r="BI156"/>
  <c r="BH156"/>
  <c r="BG156"/>
  <c r="BF156"/>
  <c r="T156"/>
  <c r="R156"/>
  <c r="P156"/>
  <c r="BK156"/>
  <c r="J156"/>
  <c r="BE156"/>
  <c r="BI151"/>
  <c r="BH151"/>
  <c r="BG151"/>
  <c r="BF151"/>
  <c r="T151"/>
  <c r="R151"/>
  <c r="P151"/>
  <c r="BK151"/>
  <c r="J151"/>
  <c r="BE151"/>
  <c r="BI148"/>
  <c r="BH148"/>
  <c r="BG148"/>
  <c r="BF148"/>
  <c r="T148"/>
  <c r="R148"/>
  <c r="P148"/>
  <c r="BK148"/>
  <c r="J148"/>
  <c r="BE148"/>
  <c r="BI145"/>
  <c r="BH145"/>
  <c r="BG145"/>
  <c r="BF145"/>
  <c r="T145"/>
  <c r="R145"/>
  <c r="P145"/>
  <c r="BK145"/>
  <c r="J145"/>
  <c r="BE145"/>
  <c r="BI142"/>
  <c r="BH142"/>
  <c r="BG142"/>
  <c r="BF142"/>
  <c r="T142"/>
  <c r="R142"/>
  <c r="P142"/>
  <c r="BK142"/>
  <c r="J142"/>
  <c r="BE142"/>
  <c r="BI139"/>
  <c r="BH139"/>
  <c r="BG139"/>
  <c r="BF139"/>
  <c r="T139"/>
  <c r="R139"/>
  <c r="P139"/>
  <c r="BK139"/>
  <c r="J139"/>
  <c r="BE139"/>
  <c r="BI137"/>
  <c r="BH137"/>
  <c r="BG137"/>
  <c r="BF137"/>
  <c r="T137"/>
  <c r="R137"/>
  <c r="P137"/>
  <c r="BK137"/>
  <c r="J137"/>
  <c r="BE137"/>
  <c r="BI134"/>
  <c r="BH134"/>
  <c r="BG134"/>
  <c r="BF134"/>
  <c r="T134"/>
  <c r="R134"/>
  <c r="P134"/>
  <c r="BK134"/>
  <c r="J134"/>
  <c r="BE134"/>
  <c r="BI132"/>
  <c r="BH132"/>
  <c r="BG132"/>
  <c r="BF132"/>
  <c r="T132"/>
  <c r="R132"/>
  <c r="P132"/>
  <c r="BK132"/>
  <c r="J132"/>
  <c r="BE132"/>
  <c r="BI130"/>
  <c r="F37"/>
  <c i="1" r="BD96"/>
  <c i="3" r="BH130"/>
  <c r="F36"/>
  <c i="1" r="BC96"/>
  <c i="3" r="BG130"/>
  <c r="F35"/>
  <c i="1" r="BB96"/>
  <c i="3" r="BF130"/>
  <c r="J34"/>
  <c i="1" r="AW96"/>
  <c i="3" r="F34"/>
  <c i="1" r="BA96"/>
  <c i="3" r="T130"/>
  <c r="T129"/>
  <c r="T128"/>
  <c r="T127"/>
  <c r="R130"/>
  <c r="R129"/>
  <c r="R128"/>
  <c r="R127"/>
  <c r="P130"/>
  <c r="P129"/>
  <c r="P128"/>
  <c r="P127"/>
  <c i="1" r="AU96"/>
  <c i="3" r="BK130"/>
  <c r="BK129"/>
  <c r="J129"/>
  <c r="BK128"/>
  <c r="J128"/>
  <c r="BK127"/>
  <c r="J127"/>
  <c r="J96"/>
  <c r="J30"/>
  <c i="1" r="AG96"/>
  <c i="3" r="J130"/>
  <c r="BE130"/>
  <c r="J33"/>
  <c i="1" r="AV96"/>
  <c i="3" r="F33"/>
  <c i="1" r="AZ96"/>
  <c i="3" r="J98"/>
  <c r="J97"/>
  <c r="J124"/>
  <c r="J123"/>
  <c r="F123"/>
  <c r="F121"/>
  <c r="E119"/>
  <c r="J92"/>
  <c r="J91"/>
  <c r="F91"/>
  <c r="F89"/>
  <c r="E87"/>
  <c r="J39"/>
  <c r="J18"/>
  <c r="E18"/>
  <c r="F124"/>
  <c r="F92"/>
  <c r="J17"/>
  <c r="J12"/>
  <c r="J121"/>
  <c r="J89"/>
  <c r="E7"/>
  <c r="E117"/>
  <c r="E85"/>
  <c i="2" r="J37"/>
  <c r="J36"/>
  <c i="1" r="AY95"/>
  <c i="2" r="J35"/>
  <c i="1" r="AX95"/>
  <c i="2" r="BI125"/>
  <c r="BH125"/>
  <c r="BG125"/>
  <c r="BF125"/>
  <c r="T125"/>
  <c r="R125"/>
  <c r="P125"/>
  <c r="BK125"/>
  <c r="J125"/>
  <c r="BE125"/>
  <c r="BI124"/>
  <c r="BH124"/>
  <c r="BG124"/>
  <c r="BF124"/>
  <c r="T124"/>
  <c r="R124"/>
  <c r="P124"/>
  <c r="BK124"/>
  <c r="J124"/>
  <c r="BE124"/>
  <c r="BI123"/>
  <c r="BH123"/>
  <c r="BG123"/>
  <c r="BF123"/>
  <c r="T123"/>
  <c r="R123"/>
  <c r="P123"/>
  <c r="BK123"/>
  <c r="J123"/>
  <c r="BE123"/>
  <c r="BI122"/>
  <c r="BH122"/>
  <c r="BG122"/>
  <c r="BF122"/>
  <c r="T122"/>
  <c r="R122"/>
  <c r="P122"/>
  <c r="BK122"/>
  <c r="J122"/>
  <c r="BE122"/>
  <c r="BI121"/>
  <c r="BH121"/>
  <c r="BG121"/>
  <c r="BF121"/>
  <c r="T121"/>
  <c r="R121"/>
  <c r="P121"/>
  <c r="BK121"/>
  <c r="J121"/>
  <c r="BE121"/>
  <c r="BI120"/>
  <c r="BH120"/>
  <c r="BG120"/>
  <c r="BF120"/>
  <c r="T120"/>
  <c r="R120"/>
  <c r="P120"/>
  <c r="BK120"/>
  <c r="J120"/>
  <c r="BE120"/>
  <c r="BI119"/>
  <c r="F37"/>
  <c i="1" r="BD95"/>
  <c i="2" r="BH119"/>
  <c r="F36"/>
  <c i="1" r="BC95"/>
  <c i="2" r="BG119"/>
  <c r="F35"/>
  <c i="1" r="BB95"/>
  <c i="2" r="BF119"/>
  <c r="J34"/>
  <c i="1" r="AW95"/>
  <c i="2" r="F34"/>
  <c i="1" r="BA95"/>
  <c i="2" r="T119"/>
  <c r="T118"/>
  <c r="T117"/>
  <c r="R119"/>
  <c r="R118"/>
  <c r="R117"/>
  <c r="P119"/>
  <c r="P118"/>
  <c r="P117"/>
  <c i="1" r="AU95"/>
  <c i="2" r="BK119"/>
  <c r="BK118"/>
  <c r="J118"/>
  <c r="BK117"/>
  <c r="J117"/>
  <c r="J96"/>
  <c r="J30"/>
  <c i="1" r="AG95"/>
  <c i="2" r="J119"/>
  <c r="BE119"/>
  <c r="J33"/>
  <c i="1" r="AV95"/>
  <c i="2" r="F33"/>
  <c i="1" r="AZ95"/>
  <c i="2" r="J97"/>
  <c r="J114"/>
  <c r="J113"/>
  <c r="F113"/>
  <c r="F111"/>
  <c r="E109"/>
  <c r="J92"/>
  <c r="J91"/>
  <c r="F91"/>
  <c r="F89"/>
  <c r="E87"/>
  <c r="J39"/>
  <c r="J18"/>
  <c r="E18"/>
  <c r="F114"/>
  <c r="F92"/>
  <c r="J17"/>
  <c r="J12"/>
  <c r="J111"/>
  <c r="J89"/>
  <c r="E7"/>
  <c r="E107"/>
  <c r="E85"/>
  <c i="1" r="BD94"/>
  <c r="W33"/>
  <c r="BC94"/>
  <c r="W32"/>
  <c r="BB94"/>
  <c r="W31"/>
  <c r="BA94"/>
  <c r="W30"/>
  <c r="AZ94"/>
  <c r="W29"/>
  <c r="AY94"/>
  <c r="AX94"/>
  <c r="AW94"/>
  <c r="AK30"/>
  <c r="AV94"/>
  <c r="AK29"/>
  <c r="AU94"/>
  <c r="AT94"/>
  <c r="AS94"/>
  <c r="AG94"/>
  <c r="AK26"/>
  <c r="AT97"/>
  <c r="AN97"/>
  <c r="AT96"/>
  <c r="AN96"/>
  <c r="AT95"/>
  <c r="AN95"/>
  <c r="AN94"/>
  <c r="L90"/>
  <c r="AM90"/>
  <c r="AM89"/>
  <c r="L89"/>
  <c r="AM87"/>
  <c r="L87"/>
  <c r="L85"/>
  <c r="L84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<sst xmlns="http://schemas.openxmlformats.org/spreadsheetml/2006/main">
  <si>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</si>
  <si>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</si>
  <si>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</si>
  <si>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</si>
  <si>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</si>
  <si>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{ee16b3a7-a03e-4c36-b35d-e677ace39bb5}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</si>
  <si>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</si>
  <si>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</si>
  <si>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</si>
  <si>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</si>
  <si>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</si>
  <si>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</si>
  <si>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</si>
  <si>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</si>
  <si>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19075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</si>
  <si>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</si>
  <si>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</si>
  <si>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Rekonstrukce odstavné plochy před areálem DPMP a.s.</t>
  </si>
  <si>
    <t>KSO:</t>
  </si>
  <si>
    <t>CC-CZ:</t>
  </si>
  <si>
    <t>Místo:</t>
  </si>
  <si>
    <t>Pardubice</t>
  </si>
  <si>
    <t>Datum:</t>
  </si>
  <si>
    <t>26. 8. 2019</t>
  </si>
  <si>
    <t>Zadavatel:</t>
  </si>
  <si>
    <t>IČ:</t>
  </si>
  <si>
    <t>63217066</t>
  </si>
  <si>
    <t>Dopravní podnik města Pardubice</t>
  </si>
  <si>
    <t>DIČ:</t>
  </si>
  <si>
    <t>CZ63217066</t>
  </si>
  <si>
    <t>Uchazeč:</t>
  </si>
  <si>
    <t>Vyplň údaj</t>
  </si>
  <si>
    <t>Projektant:</t>
  </si>
  <si>
    <t>25292161</t>
  </si>
  <si>
    <t xml:space="preserve">Prodin a.s. </t>
  </si>
  <si>
    <t>CZ25292161</t>
  </si>
  <si>
    <t>True</t>
  </si>
  <si>
    <t>Zpracovatel:</t>
  </si>
  <si>
    <t>Bc. Andrea Jílková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</si>
  <si>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</si>
  <si>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</si>
  <si>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</si>
  <si>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</si>
  <si>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</si>
  <si>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</si>
  <si>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</si>
  <si>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</si>
  <si>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</si>
  <si>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</si>
  <si>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</si>
  <si>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</si>
  <si>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</si>
  <si>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</si>
  <si>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</si>
  <si>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</si>
  <si>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</si>
  <si>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</si>
  <si>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</si>
  <si>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</si>
  <si>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</si>
  <si>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</si>
  <si>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</si>
  <si>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</si>
  <si>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</si>
  <si>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</si>
  <si>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</si>
  <si>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</si>
  <si>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</si>
  <si>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</si>
  <si>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</si>
  <si>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</si>
  <si>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</si>
  <si>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</si>
  <si>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</si>
  <si>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</si>
  <si>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</si>
  <si>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</si>
  <si>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</si>
  <si>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</si>
  <si>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</si>
  <si>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</si>
  <si>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</si>
  <si>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</si>
  <si>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</si>
  <si>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</si>
  <si>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001</t>
  </si>
  <si>
    <t xml:space="preserve">Všeobecné položky </t>
  </si>
  <si>
    <t>STA</t>
  </si>
  <si>
    <t>1</t>
  </si>
  <si>
    <t>{3db2cffa-3aec-4f98-a93f-2ed53e348d85}</t>
  </si>
  <si>
    <t>2</t>
  </si>
  <si>
    <t>SO 101</t>
  </si>
  <si>
    <t>Zpevněné plochy</t>
  </si>
  <si>
    <t>{1bc842a5-0aaf-45a9-b4ba-6268f44e520a}</t>
  </si>
  <si>
    <t>SO 401</t>
  </si>
  <si>
    <t>Veřejné osvětlení</t>
  </si>
  <si>
    <t>{bbfd8ee1-4572-49d1-926a-ffd3add5acba}</t>
  </si>
  <si>
    <t>KRYCÍ LIST SOUPISU PRACÍ</t>
  </si>
  <si>
    <t>Objekt:</t>
  </si>
  <si>
    <t xml:space="preserve">SO 001 - Všeobecné položky </t>
  </si>
  <si>
    <t>REKAPITULACE ČLENĚNÍ SOUPISU PRACÍ</t>
  </si>
  <si>
    <t>Kód dílu - Popis</t>
  </si>
  <si>
    <t>Cena celkem [CZK]</t>
  </si>
  <si>
    <t>Náklady ze soupisu prací</t>
  </si>
  <si>
    <t>-1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</si>
  <si>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</si>
  <si>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</si>
  <si>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</si>
  <si>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</si>
  <si>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</si>
  <si>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</si>
  <si>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</si>
  <si>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</si>
  <si>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</si>
  <si>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</si>
  <si>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</si>
  <si>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</si>
  <si>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</si>
  <si>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</si>
  <si>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</si>
  <si>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Vedlejší rozpočtové náklady</t>
  </si>
  <si>
    <t>5</t>
  </si>
  <si>
    <t>ROZPOCET</t>
  </si>
  <si>
    <t>K</t>
  </si>
  <si>
    <t>012103001</t>
  </si>
  <si>
    <t xml:space="preserve">Geodetické práce před výstavbou - vytyčení stavby </t>
  </si>
  <si>
    <t>soubor</t>
  </si>
  <si>
    <t>1024</t>
  </si>
  <si>
    <t>-2026417478</t>
  </si>
  <si>
    <t>012103006</t>
  </si>
  <si>
    <t>Geodetické práce před výstavbou - vytyčení sítí</t>
  </si>
  <si>
    <t>2009125917</t>
  </si>
  <si>
    <t>3</t>
  </si>
  <si>
    <t>012303001</t>
  </si>
  <si>
    <t xml:space="preserve">Geodetické práce po výstavbě - zaměření skutečného provedení stavby </t>
  </si>
  <si>
    <t>645468260</t>
  </si>
  <si>
    <t>4</t>
  </si>
  <si>
    <t>013254001</t>
  </si>
  <si>
    <t>Dokumentace skutečného provedení stavby</t>
  </si>
  <si>
    <t>262027394</t>
  </si>
  <si>
    <t>030001001</t>
  </si>
  <si>
    <t>Zařízení staveniště - DIO</t>
  </si>
  <si>
    <t xml:space="preserve">soubor </t>
  </si>
  <si>
    <t>-1144117998</t>
  </si>
  <si>
    <t>6</t>
  </si>
  <si>
    <t>030001002</t>
  </si>
  <si>
    <t>Zařízení staveniště</t>
  </si>
  <si>
    <t>-1564371594</t>
  </si>
  <si>
    <t>7</t>
  </si>
  <si>
    <t>043002002</t>
  </si>
  <si>
    <t>Zkoušky hutnění zemní pláně</t>
  </si>
  <si>
    <t>kus</t>
  </si>
  <si>
    <t>1750589846</t>
  </si>
  <si>
    <t>SO 101 - Zpevněné plochy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</si>
  <si>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</si>
  <si>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</si>
  <si>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</si>
  <si>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</si>
  <si>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</si>
  <si>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</si>
  <si>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</si>
  <si>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</si>
  <si>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</si>
  <si>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</si>
  <si>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</si>
  <si>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>HSV</t>
  </si>
  <si>
    <t>Práce a dodávky HSV</t>
  </si>
  <si>
    <t>Zemní práce</t>
  </si>
  <si>
    <t>111201100</t>
  </si>
  <si>
    <t>Odstranění křovin a stromů průměru kmene do 100 mm i s kořeny včetně likvidace</t>
  </si>
  <si>
    <t>200413489</t>
  </si>
  <si>
    <t>P</t>
  </si>
  <si>
    <t>Poznámka k položce:_x000d_
vypočteno z výkresu C.2 Situace stavby, C.3 Vzorové řezy a B.3 Geodetický výkres</t>
  </si>
  <si>
    <t>112151010</t>
  </si>
  <si>
    <t xml:space="preserve">Volné kácení stromů s rozřezáním a odvětvením, odstraněním pařezu a likvidace -  D kmene do 200 mm</t>
  </si>
  <si>
    <t>-310854734</t>
  </si>
  <si>
    <t>113106123</t>
  </si>
  <si>
    <t>Rozebrání dlažeb ze zámkových dlaždic komunikací pro pěší ručně</t>
  </si>
  <si>
    <t>m2</t>
  </si>
  <si>
    <t>CS ÚRS 2019 01</t>
  </si>
  <si>
    <t>-715303973</t>
  </si>
  <si>
    <t>VV</t>
  </si>
  <si>
    <t>"bude zatravněno"3</t>
  </si>
  <si>
    <t>113107223</t>
  </si>
  <si>
    <t>Odstranění podkladu z kameniva drceného tl 300 mm strojně pl přes 200 m2</t>
  </si>
  <si>
    <t>1722770104</t>
  </si>
  <si>
    <t>"tl. 300 mm"202+204</t>
  </si>
  <si>
    <t>113107224</t>
  </si>
  <si>
    <t>Odstranění podkladu z kameniva drceného tl 400 mm strojně pl přes 200 m2</t>
  </si>
  <si>
    <t>-584739259</t>
  </si>
  <si>
    <t>"tl. 320 mm"163+73+180+10</t>
  </si>
  <si>
    <t>113107322</t>
  </si>
  <si>
    <t>Odstranění podkladu z kameniva drceného tl 200 mm strojně pl do 50 m2</t>
  </si>
  <si>
    <t>1976588139</t>
  </si>
  <si>
    <t>"tl. 140 mm - pro odrazný pás"25+14</t>
  </si>
  <si>
    <t>113107323</t>
  </si>
  <si>
    <t>Odstranění podkladu z kameniva drceného tl 300 mm strojně pl do 50 m2</t>
  </si>
  <si>
    <t>1068022720</t>
  </si>
  <si>
    <t>"bude zatrvněno"34+32+2+2+2</t>
  </si>
  <si>
    <t>8</t>
  </si>
  <si>
    <t>113154113</t>
  </si>
  <si>
    <t>Frézování živičného krytu tl 50 mm pruh š 0,5 m pl do 500 m2 bez překážek v trase</t>
  </si>
  <si>
    <t>-1002296750</t>
  </si>
  <si>
    <t>"pro odrazný pás"25+14</t>
  </si>
  <si>
    <t>9</t>
  </si>
  <si>
    <t>113154114</t>
  </si>
  <si>
    <t>Frézování živičného krytu tl 100 mm pruh š 0,5 m pl do 500 m2 bez překážek v trase</t>
  </si>
  <si>
    <t>1834016453</t>
  </si>
  <si>
    <t>"tl. 60 mm - napojení na stávající stav"18,5</t>
  </si>
  <si>
    <t>Součet</t>
  </si>
  <si>
    <t>10</t>
  </si>
  <si>
    <t>113154122</t>
  </si>
  <si>
    <t>Frézování živičného krytu tl 40 mm pruh š 1 m pl do 500 m2 bez překážek v trase</t>
  </si>
  <si>
    <t>1831441325</t>
  </si>
  <si>
    <t>"napojení na stávající stav"(27+10)*1</t>
  </si>
  <si>
    <t>11</t>
  </si>
  <si>
    <t>113154123</t>
  </si>
  <si>
    <t>Frézování živičného krytu tl 50 mm pruh š 1 m pl do 500 m2 bez překážek v trase</t>
  </si>
  <si>
    <t>1120230928</t>
  </si>
  <si>
    <t>202+204</t>
  </si>
  <si>
    <t>163+73+180+10</t>
  </si>
  <si>
    <t>12</t>
  </si>
  <si>
    <t>113154124</t>
  </si>
  <si>
    <t>Frézování živičného krytu tl 100 mm pruh š 1 m pl do 500 m2 bez překážek v trase</t>
  </si>
  <si>
    <t>-1499878867</t>
  </si>
  <si>
    <t>13</t>
  </si>
  <si>
    <t>122101101</t>
  </si>
  <si>
    <t>Odkopávky a prokopávky nezapažené v hornině tř. 1 a 2 objem do 100 m3</t>
  </si>
  <si>
    <t>m3</t>
  </si>
  <si>
    <t>-1098699114</t>
  </si>
  <si>
    <t>"travní porost"(184+6+21)*0,1</t>
  </si>
  <si>
    <t>"sejmutí drnu"(22+152+12)*0,15</t>
  </si>
  <si>
    <t>"pro odrazný pás"10*0,1</t>
  </si>
  <si>
    <t>"pro komunikaci"(185+4)*0,1</t>
  </si>
  <si>
    <t>"pro odstavnou plochu"(196+6+21)*0,1</t>
  </si>
  <si>
    <t>14</t>
  </si>
  <si>
    <t>122201101</t>
  </si>
  <si>
    <t>Odkopávky a prokopávky nezapažené v hornině tř. 3 objem do 100 m3</t>
  </si>
  <si>
    <t>1727643951</t>
  </si>
  <si>
    <t>(184+6+21)*0,37</t>
  </si>
  <si>
    <t>"pro odrazný pás"10*0,19</t>
  </si>
  <si>
    <t>"pro komunikaci"(185+4)*0,35</t>
  </si>
  <si>
    <t>"pro odstavnou plochu"(196+6+21)*0,37</t>
  </si>
  <si>
    <t>122201109</t>
  </si>
  <si>
    <t>Příplatek za lepivost u odkopávek v hornině tř. 1 až 3</t>
  </si>
  <si>
    <t>-1933095979</t>
  </si>
  <si>
    <t>91,2+228,63</t>
  </si>
  <si>
    <t>16</t>
  </si>
  <si>
    <t>132201101</t>
  </si>
  <si>
    <t>Hloubení rýh š do 600 mm v hornině tř. 3 objemu do 100 m3</t>
  </si>
  <si>
    <t>-1567179052</t>
  </si>
  <si>
    <t>"živý plot"70*0,3*0,3</t>
  </si>
  <si>
    <t>"pro panely pro vedení kořenů stromů"20*0,3*1+50*0,3*2</t>
  </si>
  <si>
    <t>17</t>
  </si>
  <si>
    <t>132201109</t>
  </si>
  <si>
    <t>Příplatek za lepivost k hloubení rýh š do 600 mm v hornině tř. 3</t>
  </si>
  <si>
    <t>-1787316392</t>
  </si>
  <si>
    <t>18</t>
  </si>
  <si>
    <t>132201201</t>
  </si>
  <si>
    <t>Hloubení rýh š do 2000 mm v hornině tř. 3 objemu do 100 m3</t>
  </si>
  <si>
    <t>-1454111065</t>
  </si>
  <si>
    <t>"napojení UV"(9+9+9+24)*0,8*1,2</t>
  </si>
  <si>
    <t>"pro mulčovací kůru"70*0,8*0,1</t>
  </si>
  <si>
    <t>19</t>
  </si>
  <si>
    <t>132201209</t>
  </si>
  <si>
    <t>Příplatek za lepivost k hloubení rýh š do 2000 mm v hornině tř. 3</t>
  </si>
  <si>
    <t>-1768820877</t>
  </si>
  <si>
    <t>20</t>
  </si>
  <si>
    <t>133201101</t>
  </si>
  <si>
    <t>Hloubení šachet v hornině tř. 3 objemu do 100 m3</t>
  </si>
  <si>
    <t>1278201577</t>
  </si>
  <si>
    <t>5*1,5*1,5*1,3</t>
  </si>
  <si>
    <t>"startovací jáma protlaku"2*1,5*1,5*1,6</t>
  </si>
  <si>
    <t>133201108</t>
  </si>
  <si>
    <t>Kopané sondy prováděné ručně pro zjištění průběhu inž. sítí</t>
  </si>
  <si>
    <t>-1340628261</t>
  </si>
  <si>
    <t>22</t>
  </si>
  <si>
    <t>133201109</t>
  </si>
  <si>
    <t>Příplatek za lepivost u hloubení šachet v hornině tř. 3</t>
  </si>
  <si>
    <t>-1682727638</t>
  </si>
  <si>
    <t>23</t>
  </si>
  <si>
    <t>141721115</t>
  </si>
  <si>
    <t>Řízený zemní protlak hloubky do 6 m vnějšího průměru do 160 mm v hornině tř 1 až 4</t>
  </si>
  <si>
    <t>m</t>
  </si>
  <si>
    <t>56516355</t>
  </si>
  <si>
    <t>"UV2 a UV4"3+8</t>
  </si>
  <si>
    <t>24</t>
  </si>
  <si>
    <t>151101101</t>
  </si>
  <si>
    <t>Zřízení příložného pažení a rozepření stěn rýh hl do 2 m</t>
  </si>
  <si>
    <t>-1855027816</t>
  </si>
  <si>
    <t>Poznámka k položce:_x000d_
odečteno z výkresu E.3.2 Situace</t>
  </si>
  <si>
    <t>"startovací jáma protlaku"2*4*1,5*1,6</t>
  </si>
  <si>
    <t>25</t>
  </si>
  <si>
    <t>151101111</t>
  </si>
  <si>
    <t>Odstranění příložného pažení a rozepření stěn rýh hl do 2 m</t>
  </si>
  <si>
    <t>-1376834961</t>
  </si>
  <si>
    <t>26</t>
  </si>
  <si>
    <t>162701105</t>
  </si>
  <si>
    <t>Vodorovné přemístění do 10000 m výkopku/sypaniny z horniny tř. 1 až 4</t>
  </si>
  <si>
    <t>136515261</t>
  </si>
  <si>
    <t>"odkopávky"91,2+228,63</t>
  </si>
  <si>
    <t>"rýhy" 6,3+54,56</t>
  </si>
  <si>
    <t>"šachty"21,825</t>
  </si>
  <si>
    <t>"jamka pro výsadbu stromu"5*1,2</t>
  </si>
  <si>
    <t>"zásyp"-(76,14-6,3)</t>
  </si>
  <si>
    <t>27</t>
  </si>
  <si>
    <t>162701109</t>
  </si>
  <si>
    <t>Příplatek k vodorovnému přemístění výkopku/sypaniny z horniny tř. 1 až 4 ZKD 1000 m přes 10000 m</t>
  </si>
  <si>
    <t>-1814186634</t>
  </si>
  <si>
    <t>338,675*2</t>
  </si>
  <si>
    <t>28</t>
  </si>
  <si>
    <t>171201201</t>
  </si>
  <si>
    <t>Uložení sypaniny na skládky</t>
  </si>
  <si>
    <t>-2036806003</t>
  </si>
  <si>
    <t>29</t>
  </si>
  <si>
    <t>171201211</t>
  </si>
  <si>
    <t>Poplatek za uložení stavebního odpadu - zeminy a kameniva na skládce</t>
  </si>
  <si>
    <t>t</t>
  </si>
  <si>
    <t>438904916</t>
  </si>
  <si>
    <t>338,675*1,8</t>
  </si>
  <si>
    <t>30</t>
  </si>
  <si>
    <t>174101101</t>
  </si>
  <si>
    <t>Zásyp jam, šachet rýh nebo kolem objektů sypaninou se zhutněním</t>
  </si>
  <si>
    <t>-1904855507</t>
  </si>
  <si>
    <t>Poznámka k položce:_x000d_
vypočteno z výkresu C.2 Situace stavby, C.3 Vzorové řezy</t>
  </si>
  <si>
    <t>"po bouracích pracích"30</t>
  </si>
  <si>
    <t>"napojení UV"(9+9+9+24)*0,8*0,8</t>
  </si>
  <si>
    <t>31</t>
  </si>
  <si>
    <t>M</t>
  </si>
  <si>
    <t>10321100</t>
  </si>
  <si>
    <t>zahradní substrát pro výsadbu VL</t>
  </si>
  <si>
    <t>-1093850240</t>
  </si>
  <si>
    <t>32</t>
  </si>
  <si>
    <t>175101201</t>
  </si>
  <si>
    <t>Obsypání objektu nad přilehlým původním terénem sypaninou bez prohození sítem, uloženou do 3 m</t>
  </si>
  <si>
    <t>-1512851581</t>
  </si>
  <si>
    <t xml:space="preserve">Poznámka k položce:_x000d_
vypočteno z výkresu C.2 Situace stavby, C.3 Vzorové řezy </t>
  </si>
  <si>
    <t>5*1,5*1,5*1,3-5*3,14*0,25*0,25*1,2</t>
  </si>
  <si>
    <t>33</t>
  </si>
  <si>
    <t>58344171</t>
  </si>
  <si>
    <t>štěrkodrť frakce 0/32</t>
  </si>
  <si>
    <t>-1406097479</t>
  </si>
  <si>
    <t>13,448*2 'Přepočtené koeficientem množství</t>
  </si>
  <si>
    <t>34</t>
  </si>
  <si>
    <t>175111101</t>
  </si>
  <si>
    <t>Obsypání potrubí ručně sypaninou bez prohození sítem, uloženou do 3 m</t>
  </si>
  <si>
    <t>-1140955094</t>
  </si>
  <si>
    <t>"napojení UV"(9+9+9+24)*0,8*0,3</t>
  </si>
  <si>
    <t>35</t>
  </si>
  <si>
    <t>2072641378</t>
  </si>
  <si>
    <t>36</t>
  </si>
  <si>
    <t>181006112</t>
  </si>
  <si>
    <t>Rozprostření zemint l vrstvy do 0,15 m schopných zúrodnění v rovině a sklonu do 1:5</t>
  </si>
  <si>
    <t>-1959619997</t>
  </si>
  <si>
    <t>32+24+136</t>
  </si>
  <si>
    <t>37</t>
  </si>
  <si>
    <t>103715005</t>
  </si>
  <si>
    <t>zemina vhodná pro ohumusování</t>
  </si>
  <si>
    <t>783147556</t>
  </si>
  <si>
    <t>192*0,15</t>
  </si>
  <si>
    <t>38</t>
  </si>
  <si>
    <t>181411131</t>
  </si>
  <si>
    <t>Založení parkového trávníku výsevem plochy do 1000 m2 v rovině a ve svahu do 1:5</t>
  </si>
  <si>
    <t>1534263298</t>
  </si>
  <si>
    <t>39</t>
  </si>
  <si>
    <t>00572410</t>
  </si>
  <si>
    <t>osivo směs travní parková</t>
  </si>
  <si>
    <t>kg</t>
  </si>
  <si>
    <t>1320611061</t>
  </si>
  <si>
    <t>192*0,035 'Přepočtené koeficientem množství</t>
  </si>
  <si>
    <t>40</t>
  </si>
  <si>
    <t>181951101</t>
  </si>
  <si>
    <t>Úprava pláně v hornině tř. 1 až 4 bez zhutnění</t>
  </si>
  <si>
    <t>-1501179829</t>
  </si>
  <si>
    <t>Poznámka k položce:_x000d_
vypočteno z výkresu C.2 Situace stavby</t>
  </si>
  <si>
    <t>41</t>
  </si>
  <si>
    <t>181951102</t>
  </si>
  <si>
    <t>Úprava pláně v hornině tř. 1 až 4 se zhutněním</t>
  </si>
  <si>
    <t>1546224745</t>
  </si>
  <si>
    <t>"odstavná plocha"228+187+89+89+14</t>
  </si>
  <si>
    <t>"odrazný pás"41</t>
  </si>
  <si>
    <t>"vozovka"595</t>
  </si>
  <si>
    <t>"pod obrubníky"403*0,3</t>
  </si>
  <si>
    <t>42</t>
  </si>
  <si>
    <t>183101322</t>
  </si>
  <si>
    <t>Jamky pro výsadbu s výměnou 100 % půdy zeminy tř 1 až 4 objem do 2 m3 v rovině a svahu do 1:5</t>
  </si>
  <si>
    <t>-1967544850</t>
  </si>
  <si>
    <t>43</t>
  </si>
  <si>
    <t>-1997551781</t>
  </si>
  <si>
    <t>5*1,2</t>
  </si>
  <si>
    <t>44</t>
  </si>
  <si>
    <t>184102150</t>
  </si>
  <si>
    <t>Výsadba dřeviny s balem do jamky se zalitím v rovině a svahu do 1:5</t>
  </si>
  <si>
    <t>2023440887</t>
  </si>
  <si>
    <t>45</t>
  </si>
  <si>
    <t>026503001</t>
  </si>
  <si>
    <t>ginkgo biloba "Princeton Sentery"</t>
  </si>
  <si>
    <t>-765252186</t>
  </si>
  <si>
    <t>46</t>
  </si>
  <si>
    <t>184102151</t>
  </si>
  <si>
    <t>D+M panelů pro vedení kořenů stromů výšky 1000 mm</t>
  </si>
  <si>
    <t>-714569987</t>
  </si>
  <si>
    <t>47</t>
  </si>
  <si>
    <t>184102152</t>
  </si>
  <si>
    <t>D+M panelů pro vedení kořenů stromů výšky 2000 mm</t>
  </si>
  <si>
    <t>-531677882</t>
  </si>
  <si>
    <t>48</t>
  </si>
  <si>
    <t>184102211</t>
  </si>
  <si>
    <t>Výsadba keře bez balu v do 1 m do jamky se zalitím v rovině a svahu do 1:5</t>
  </si>
  <si>
    <t>-1470737746</t>
  </si>
  <si>
    <t>70*5</t>
  </si>
  <si>
    <t>49</t>
  </si>
  <si>
    <t>026520238</t>
  </si>
  <si>
    <t xml:space="preserve">ptačí zob    v 100 cm</t>
  </si>
  <si>
    <t>1335241613</t>
  </si>
  <si>
    <t>50</t>
  </si>
  <si>
    <t>184911421</t>
  </si>
  <si>
    <t>Mulčování rostlin kůrou tl. do 0,1 m v rovině a svahu do 1:5</t>
  </si>
  <si>
    <t>-1818992263</t>
  </si>
  <si>
    <t>70*0,8</t>
  </si>
  <si>
    <t>51</t>
  </si>
  <si>
    <t>10391100</t>
  </si>
  <si>
    <t>kůra mulčovací VL</t>
  </si>
  <si>
    <t>-662541728</t>
  </si>
  <si>
    <t>56*0,1</t>
  </si>
  <si>
    <t>Zakládání</t>
  </si>
  <si>
    <t>52</t>
  </si>
  <si>
    <t>213141112</t>
  </si>
  <si>
    <t>Zřízení vrstvy z geotextilie v rovině nebo ve sklonu do 1:5 š do 6 m</t>
  </si>
  <si>
    <t>-887748391</t>
  </si>
  <si>
    <t>Poznámka k položce:_x000d_
odvypočteno z výkresu C.2 Situace stavby, C.3 Vzorové řezy</t>
  </si>
  <si>
    <t>53</t>
  </si>
  <si>
    <t>693110041</t>
  </si>
  <si>
    <t>geotextilie tkaná (polypropylen) PP 60 280 g/m2</t>
  </si>
  <si>
    <t>557428405</t>
  </si>
  <si>
    <t>1243*1,15 'Přepočtené koeficientem množství</t>
  </si>
  <si>
    <t>Vodorovné konstrukce</t>
  </si>
  <si>
    <t>54</t>
  </si>
  <si>
    <t>451541111</t>
  </si>
  <si>
    <t>Lože pod potrubí otevřený výkop ze štěrkodrtě</t>
  </si>
  <si>
    <t>790843828</t>
  </si>
  <si>
    <t xml:space="preserve">Poznámka k položce:_x000d_
vypočteno z výkresu C.2 Situace stavby, C.3 Vzorové řezy _x000d_
</t>
  </si>
  <si>
    <t>"napojení UV"(9+9+9+24)*0,8*0,1</t>
  </si>
  <si>
    <t>55</t>
  </si>
  <si>
    <t>451561111</t>
  </si>
  <si>
    <t>Lože pod dlažby z kameniva drceného drobného vrstva tl do 100 mm</t>
  </si>
  <si>
    <t>-703868137</t>
  </si>
  <si>
    <t>Komunikace pozemní</t>
  </si>
  <si>
    <t>56</t>
  </si>
  <si>
    <t>564851111</t>
  </si>
  <si>
    <t>Podklad ze štěrkodrtě ŠD tl 150 mm</t>
  </si>
  <si>
    <t>-197147566</t>
  </si>
  <si>
    <t>57</t>
  </si>
  <si>
    <t>564861111</t>
  </si>
  <si>
    <t>Podklad ze štěrkodrtě ŠD tl 200 mm</t>
  </si>
  <si>
    <t>670088309</t>
  </si>
  <si>
    <t>"pod obrubníky"395*0,3</t>
  </si>
  <si>
    <t>58</t>
  </si>
  <si>
    <t>565145111</t>
  </si>
  <si>
    <t>Asfaltový beton vrstva podkladní ACP 16 (obalované kamenivo OKS) tl 60 mm š do 3 m</t>
  </si>
  <si>
    <t>-1445380535</t>
  </si>
  <si>
    <t>59</t>
  </si>
  <si>
    <t>567123114</t>
  </si>
  <si>
    <t>Podklad ze směsi stmelené cementem SC C 5/6 (KSC II) tl 150 mm</t>
  </si>
  <si>
    <t>-814022960</t>
  </si>
  <si>
    <t>60</t>
  </si>
  <si>
    <t>573111112</t>
  </si>
  <si>
    <t>Postřik živičný infiltrační s posypem z asfaltu množství 1 kg/m2</t>
  </si>
  <si>
    <t>811582323</t>
  </si>
  <si>
    <t>61</t>
  </si>
  <si>
    <t>573211112</t>
  </si>
  <si>
    <t>Postřik živičný spojovací z asfaltu v množství 0,70 kg/m2</t>
  </si>
  <si>
    <t>-986710216</t>
  </si>
  <si>
    <t>62</t>
  </si>
  <si>
    <t>577134111</t>
  </si>
  <si>
    <t>Asfaltový beton vrstva obrusná ACO 11 (ABS) tř. I tl 40 mm š do 3 m z nemodifikovaného asfaltu</t>
  </si>
  <si>
    <t>-1309513510</t>
  </si>
  <si>
    <t>63</t>
  </si>
  <si>
    <t>596211113</t>
  </si>
  <si>
    <t>Kladení zámkové dlažby komunikací pro pěší tl 60 mm skupiny A pl přes 300 m2</t>
  </si>
  <si>
    <t>-2050719720</t>
  </si>
  <si>
    <t>64</t>
  </si>
  <si>
    <t>59245018</t>
  </si>
  <si>
    <t>dlažba skladebná betonová 200x100x60mm přírodní</t>
  </si>
  <si>
    <t>-217949197</t>
  </si>
  <si>
    <t>41*1,03 'Přepočtené koeficientem množství</t>
  </si>
  <si>
    <t>65</t>
  </si>
  <si>
    <t>596412213</t>
  </si>
  <si>
    <t>Kladení dlažby z vegetačních tvárnic pozemních komunikací tl 80 mm přes 300 m2</t>
  </si>
  <si>
    <t>-1897380069</t>
  </si>
  <si>
    <t>66</t>
  </si>
  <si>
    <t>59246016</t>
  </si>
  <si>
    <t>dlažba plošná betonová vegetační 600x400x80mm</t>
  </si>
  <si>
    <t>1199589218</t>
  </si>
  <si>
    <t>607*1,01 'Přepočtené koeficientem množství</t>
  </si>
  <si>
    <t>Trubní vedení</t>
  </si>
  <si>
    <t>67</t>
  </si>
  <si>
    <t>871315221</t>
  </si>
  <si>
    <t>Kanalizační potrubí z tvrdého PVC jednovrstvé tuhost třídy SN8 DN 160</t>
  </si>
  <si>
    <t>-705156824</t>
  </si>
  <si>
    <t>9+9+9+24</t>
  </si>
  <si>
    <t>68</t>
  </si>
  <si>
    <t>877310310</t>
  </si>
  <si>
    <t>Montáž kolen na kanalizačním potrubí z PP trub hladkých plnostěnných DN 150</t>
  </si>
  <si>
    <t>699445127</t>
  </si>
  <si>
    <t>69</t>
  </si>
  <si>
    <t>28617172</t>
  </si>
  <si>
    <t>koleno kanalizační PP SN 16 30 ° DN 150</t>
  </si>
  <si>
    <t>-1151474469</t>
  </si>
  <si>
    <t>70</t>
  </si>
  <si>
    <t>894812615</t>
  </si>
  <si>
    <t xml:space="preserve">Vyříznutí a utěsnění otvoru ve stěně šachty </t>
  </si>
  <si>
    <t>1117441349</t>
  </si>
  <si>
    <t>71</t>
  </si>
  <si>
    <t>895941311</t>
  </si>
  <si>
    <t>Zřízení vpusti kanalizační uliční z betonových dílců typ UVB-50</t>
  </si>
  <si>
    <t>2103881086</t>
  </si>
  <si>
    <t>72</t>
  </si>
  <si>
    <t>59223852</t>
  </si>
  <si>
    <t>dno betonové pro uliční vpusť s kalovou prohlubní 45x30x5 cm</t>
  </si>
  <si>
    <t>644995384</t>
  </si>
  <si>
    <t>73</t>
  </si>
  <si>
    <t>592238501</t>
  </si>
  <si>
    <t>dno pro uliční vpusť průtočné betonové 450x330x50mm</t>
  </si>
  <si>
    <t>577505907</t>
  </si>
  <si>
    <t>74</t>
  </si>
  <si>
    <t>59223864</t>
  </si>
  <si>
    <t>prstenec betonový pro uliční vpusť vyrovnávací 39 x 6 x 13 cm</t>
  </si>
  <si>
    <t>222163159</t>
  </si>
  <si>
    <t>75</t>
  </si>
  <si>
    <t>59223857</t>
  </si>
  <si>
    <t>skruž betonová pro uliční vpusť horní 45 x 29,5 x 5 cm</t>
  </si>
  <si>
    <t>-192744594</t>
  </si>
  <si>
    <t>76</t>
  </si>
  <si>
    <t>592238541</t>
  </si>
  <si>
    <t>skruž betonová pro uliční vpusť s výtokovým otvorem a sifónem PVC, 45x35x5 cm</t>
  </si>
  <si>
    <t>1587808585</t>
  </si>
  <si>
    <t>77</t>
  </si>
  <si>
    <t>59223862</t>
  </si>
  <si>
    <t>skruž betonová pro uliční vpusť středová 45 x 29,5 x 5 cm</t>
  </si>
  <si>
    <t>2085999536</t>
  </si>
  <si>
    <t>78</t>
  </si>
  <si>
    <t>899204112</t>
  </si>
  <si>
    <t>Osazení mříží litinových včetně rámů a košů na bahno pro třídu zatížení D400, E600</t>
  </si>
  <si>
    <t>1145535084</t>
  </si>
  <si>
    <t>79</t>
  </si>
  <si>
    <t>552423225</t>
  </si>
  <si>
    <t>mříž litinová D 400 - 300x500mm</t>
  </si>
  <si>
    <t>627815662</t>
  </si>
  <si>
    <t>80</t>
  </si>
  <si>
    <t>562414991</t>
  </si>
  <si>
    <t xml:space="preserve">koš kalový </t>
  </si>
  <si>
    <t>153057586</t>
  </si>
  <si>
    <t>81</t>
  </si>
  <si>
    <t>899231111</t>
  </si>
  <si>
    <t>Výšková úprava uličního vstupu nebo vpusti do 200 mm zvýšením mříže</t>
  </si>
  <si>
    <t>1001785979</t>
  </si>
  <si>
    <t>82</t>
  </si>
  <si>
    <t>899331111</t>
  </si>
  <si>
    <t>Výšková úprava uličního vstupu nebo vpusti do 200 mm zvýšením poklopu</t>
  </si>
  <si>
    <t>1088979851</t>
  </si>
  <si>
    <t>Ostatní konstrukce a práce, bourání</t>
  </si>
  <si>
    <t>83</t>
  </si>
  <si>
    <t>913121113</t>
  </si>
  <si>
    <t>Demontáž a zpětné montáž dopravní značky</t>
  </si>
  <si>
    <t>2121174484</t>
  </si>
  <si>
    <t>"B1+E13"2</t>
  </si>
  <si>
    <t>"B28"1</t>
  </si>
  <si>
    <t>"IJ4e"1</t>
  </si>
  <si>
    <t>84</t>
  </si>
  <si>
    <t>914111111</t>
  </si>
  <si>
    <t>Montáž svislé dopravní značky do velikosti 1 m2 objímkami na sloupek nebo konzolu</t>
  </si>
  <si>
    <t>1690468656</t>
  </si>
  <si>
    <t>"P4"1</t>
  </si>
  <si>
    <t>85</t>
  </si>
  <si>
    <t>404440005</t>
  </si>
  <si>
    <t xml:space="preserve">značka dopravní svislá </t>
  </si>
  <si>
    <t>-1693597579</t>
  </si>
  <si>
    <t>86</t>
  </si>
  <si>
    <t>914511112</t>
  </si>
  <si>
    <t>Montáž sloupku dopravních značek délky do 3,5 m s betonovým základem a patkou</t>
  </si>
  <si>
    <t>-1887117183</t>
  </si>
  <si>
    <t>87</t>
  </si>
  <si>
    <t>40445225</t>
  </si>
  <si>
    <t>sloupek pro dopravní značku Zn D 60mm v 3,5m</t>
  </si>
  <si>
    <t>2008427078</t>
  </si>
  <si>
    <t>88</t>
  </si>
  <si>
    <t>40445240</t>
  </si>
  <si>
    <t>patka pro sloupek Al D 60mm</t>
  </si>
  <si>
    <t>-851674298</t>
  </si>
  <si>
    <t>89</t>
  </si>
  <si>
    <t>40445253</t>
  </si>
  <si>
    <t>víčko plastové na sloupek D 60mm</t>
  </si>
  <si>
    <t>233203824</t>
  </si>
  <si>
    <t>90</t>
  </si>
  <si>
    <t>40445256</t>
  </si>
  <si>
    <t>svorka upínací na sloupek dopravní značky D 60mm</t>
  </si>
  <si>
    <t>287595439</t>
  </si>
  <si>
    <t>91</t>
  </si>
  <si>
    <t>915111111</t>
  </si>
  <si>
    <t>Vodorovné dopravní značení dělící čáry souvislé š 125 mm základní bílá barva</t>
  </si>
  <si>
    <t>-1224867523</t>
  </si>
  <si>
    <t>"V9a"7*5</t>
  </si>
  <si>
    <t>"zastávka autobusu V11a"2*15</t>
  </si>
  <si>
    <t>92</t>
  </si>
  <si>
    <t>915121111</t>
  </si>
  <si>
    <t>Vodorovné dopravní značení vodící čáry souvislé š 250 mm základní bílá barva</t>
  </si>
  <si>
    <t>-135522520</t>
  </si>
  <si>
    <t>"V4"21</t>
  </si>
  <si>
    <t>93</t>
  </si>
  <si>
    <t>915611111</t>
  </si>
  <si>
    <t>Předznačení vodorovného liniového značení</t>
  </si>
  <si>
    <t>-484644758</t>
  </si>
  <si>
    <t>94</t>
  </si>
  <si>
    <t>916131213</t>
  </si>
  <si>
    <t>Osazení silničního obrubníku betonového stojatého s boční opěrou do lože z betonu prostého</t>
  </si>
  <si>
    <t>821101682</t>
  </si>
  <si>
    <t>"přímý"6+5,5+4,5+52,5+0,5+25+1+2+21+21+4,5+4,5+2+4,5+2+2,5+6+2,5+2,5+1,5+17,5+1</t>
  </si>
  <si>
    <t>"obloukový R=2,0 m vnější"3,5+3,5</t>
  </si>
  <si>
    <t>"obloukový R=3,0 m vnější"2,5</t>
  </si>
  <si>
    <t>"nájezdová"52,5+4,5+40+5+40+5+4,5+21+21+9+1</t>
  </si>
  <si>
    <t>95</t>
  </si>
  <si>
    <t>59217029</t>
  </si>
  <si>
    <t>obrubník betonový silniční nájezdový 1000x150x150mm</t>
  </si>
  <si>
    <t>-577712882</t>
  </si>
  <si>
    <t>96</t>
  </si>
  <si>
    <t>592170291</t>
  </si>
  <si>
    <t xml:space="preserve">obrubník betonový silniční  OBLOUKOVÝ R=2,0 m vnější </t>
  </si>
  <si>
    <t>1735689190</t>
  </si>
  <si>
    <t>97</t>
  </si>
  <si>
    <t>592170293</t>
  </si>
  <si>
    <t xml:space="preserve">obrubník betonový silniční  OBLOUKOVÝ R=3,0 m vnější </t>
  </si>
  <si>
    <t>-947715030</t>
  </si>
  <si>
    <t>98</t>
  </si>
  <si>
    <t>59217031</t>
  </si>
  <si>
    <t>obrubník betonový silniční 100 x 15 x 25 cm</t>
  </si>
  <si>
    <t>-91595647</t>
  </si>
  <si>
    <t>99</t>
  </si>
  <si>
    <t>916991121</t>
  </si>
  <si>
    <t>Lože pod obrubníky, krajníky nebo obruby z dlažebních kostek z betonu prostého</t>
  </si>
  <si>
    <t>-1544775767</t>
  </si>
  <si>
    <t>403*0,3*0,06</t>
  </si>
  <si>
    <t>100</t>
  </si>
  <si>
    <t>919112233</t>
  </si>
  <si>
    <t>Řezání spár pro vytvoření komůrky š 20 mm hl 40 mm pro těsnící zálivku v živičném krytu</t>
  </si>
  <si>
    <t>66039819</t>
  </si>
  <si>
    <t>101</t>
  </si>
  <si>
    <t>919122132</t>
  </si>
  <si>
    <t>Těsnění spár zálivkou za tepla pro komůrky š 20 mm hl 40 mm s těsnicím profilem</t>
  </si>
  <si>
    <t>1324111849</t>
  </si>
  <si>
    <t>102</t>
  </si>
  <si>
    <t>919735111</t>
  </si>
  <si>
    <t>Řezání stávajícího živičného krytu hl do 50 mm</t>
  </si>
  <si>
    <t>-591793939</t>
  </si>
  <si>
    <t>"tl. 40 mm"37</t>
  </si>
  <si>
    <t>103</t>
  </si>
  <si>
    <t>919735112</t>
  </si>
  <si>
    <t>Řezání stávajícího živičného krytu hl do 100 mm</t>
  </si>
  <si>
    <t>2134658176</t>
  </si>
  <si>
    <t>"tl. 60 mm"37</t>
  </si>
  <si>
    <t>104</t>
  </si>
  <si>
    <t>936124115</t>
  </si>
  <si>
    <t>D+M oddělovače pruhů 1000x150x100 mm</t>
  </si>
  <si>
    <t>-464488408</t>
  </si>
  <si>
    <t>105</t>
  </si>
  <si>
    <t>936124116</t>
  </si>
  <si>
    <t>Výměna poklopu horkovodní šachty vč. dodání poklopu 600x600 mm</t>
  </si>
  <si>
    <t>-910429943</t>
  </si>
  <si>
    <t>106</t>
  </si>
  <si>
    <t>936124117</t>
  </si>
  <si>
    <t>D+M - baliseta prům. 200 mm, výšky 74 mm</t>
  </si>
  <si>
    <t>-645936660</t>
  </si>
  <si>
    <t>107</t>
  </si>
  <si>
    <t>966005312</t>
  </si>
  <si>
    <t>Odstranění ocelového zábradlí včetně betonového základu</t>
  </si>
  <si>
    <t>1885272516</t>
  </si>
  <si>
    <t>6,4+6,2+4,5+3,4+6+3,2+4,3+6,2+19,6+1,8+17</t>
  </si>
  <si>
    <t>108</t>
  </si>
  <si>
    <t>966005313</t>
  </si>
  <si>
    <t>Odstranění ocelového závory</t>
  </si>
  <si>
    <t>691088513</t>
  </si>
  <si>
    <t>997</t>
  </si>
  <si>
    <t>Přesun sutě</t>
  </si>
  <si>
    <t>109</t>
  </si>
  <si>
    <t>997221551</t>
  </si>
  <si>
    <t>Vodorovná doprava suti ze sypkých materiálů do 1 km</t>
  </si>
  <si>
    <t>2135894796</t>
  </si>
  <si>
    <t>"dlažba"0,78</t>
  </si>
  <si>
    <t>"kamenivo"178,64+247,08+11,31+31,68</t>
  </si>
  <si>
    <t>"frézing"4,992+16+3,811+115,712+231,424</t>
  </si>
  <si>
    <t>110</t>
  </si>
  <si>
    <t>997221559</t>
  </si>
  <si>
    <t>Příplatek ZKD 1 km u vodorovné dopravy suti ze sypkých materiálů</t>
  </si>
  <si>
    <t>-458959734</t>
  </si>
  <si>
    <t>841,429*11</t>
  </si>
  <si>
    <t>111</t>
  </si>
  <si>
    <t>997221611</t>
  </si>
  <si>
    <t>Nakládání suti na dopravní prostředky pro vodorovnou dopravu</t>
  </si>
  <si>
    <t>1045668384</t>
  </si>
  <si>
    <t>112</t>
  </si>
  <si>
    <t>997221815</t>
  </si>
  <si>
    <t>Poplatek za uložení na skládce (skládkovné) stavebního odpadu betonového kód odpadu 170 101</t>
  </si>
  <si>
    <t>461286860</t>
  </si>
  <si>
    <t>113</t>
  </si>
  <si>
    <t>997221845</t>
  </si>
  <si>
    <t>Poplatek za uložení na skládce (skládkovné) odpadu asfaltového bez dehtu kód odpadu 170 302</t>
  </si>
  <si>
    <t>-1063816103</t>
  </si>
  <si>
    <t>114</t>
  </si>
  <si>
    <t>997221855</t>
  </si>
  <si>
    <t>Poplatek za uložení na skládce (skládkovné) zeminy a kameniva kód odpadu 170 504</t>
  </si>
  <si>
    <t>-386918272</t>
  </si>
  <si>
    <t>998</t>
  </si>
  <si>
    <t>Přesun hmot</t>
  </si>
  <si>
    <t>115</t>
  </si>
  <si>
    <t>998223011</t>
  </si>
  <si>
    <t>Přesun hmot pro pozemní komunikace s krytem dlážděným</t>
  </si>
  <si>
    <t>-1060633995</t>
  </si>
  <si>
    <t>PSV</t>
  </si>
  <si>
    <t>Práce a dodávky PSV</t>
  </si>
  <si>
    <t>711</t>
  </si>
  <si>
    <t>Izolace proti vodě, vlhkosti a plynům</t>
  </si>
  <si>
    <t>116</t>
  </si>
  <si>
    <t>711161115</t>
  </si>
  <si>
    <t>Izolace proti zemní vlhkosti nopovou fólií vodorovná, nopek v 20,0 mm, tl do 1,0 mm</t>
  </si>
  <si>
    <t>-88237371</t>
  </si>
  <si>
    <t>SO 401 - Veřejné osvětlení</t>
  </si>
  <si>
    <t>Ing. Petr Koza</t>
  </si>
  <si>
    <t>HSV - HSV</t>
  </si>
  <si>
    <t xml:space="preserve">    SO 401 - Veřejné osvětlení</t>
  </si>
  <si>
    <t>401401</t>
  </si>
  <si>
    <t>Veřejné osvětlení dle samostatného rozpočtu</t>
  </si>
  <si>
    <t>1888531952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</si>
</sst>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10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9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  <protection locked="0"/>
    </xf>
    <xf numFmtId="0" fontId="21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7" fillId="0" borderId="3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3" xfId="0" applyFont="1" applyBorder="1" applyAlignment="1"/>
    <xf numFmtId="0" fontId="7" fillId="0" borderId="14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0" fontId="8" fillId="0" borderId="3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20" xfId="0" applyFont="1" applyBorder="1" applyAlignment="1" applyProtection="1">
      <alignment horizontal="left" vertical="center"/>
    </xf>
    <xf numFmtId="0" fontId="8" fillId="0" borderId="20" xfId="0" applyFont="1" applyBorder="1" applyAlignment="1" applyProtection="1">
      <alignment vertical="center"/>
    </xf>
    <xf numFmtId="0" fontId="8" fillId="0" borderId="20" xfId="0" applyFont="1" applyBorder="1" applyAlignment="1" applyProtection="1">
      <alignment vertical="center"/>
      <protection locked="0"/>
    </xf>
    <xf numFmtId="4" fontId="8" fillId="0" borderId="20" xfId="0" applyNumberFormat="1" applyFont="1" applyBorder="1" applyAlignment="1" applyProtection="1">
      <alignment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 applyProtection="1">
      <alignment horizontal="left"/>
    </xf>
    <xf numFmtId="4" fontId="8" fillId="0" borderId="0" xfId="0" applyNumberFormat="1" applyFont="1" applyAlignment="1" applyProtection="1"/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vertical="center" wrapText="1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" style="1" customWidth="1"/>
    <col min="2" max="2" width="1.67" style="1" customWidth="1"/>
    <col min="3" max="3" width="4.17" style="1" customWidth="1"/>
    <col min="4" max="4" width="2.67" style="1" customWidth="1"/>
    <col min="5" max="5" width="2.67" style="1" customWidth="1"/>
    <col min="6" max="6" width="2.67" style="1" customWidth="1"/>
    <col min="7" max="7" width="2.67" style="1" customWidth="1"/>
    <col min="8" max="8" width="2.67" style="1" customWidth="1"/>
    <col min="9" max="9" width="2.67" style="1" customWidth="1"/>
    <col min="10" max="10" width="2.67" style="1" customWidth="1"/>
    <col min="11" max="11" width="2.67" style="1" customWidth="1"/>
    <col min="12" max="12" width="2.67" style="1" customWidth="1"/>
    <col min="13" max="13" width="2.67" style="1" customWidth="1"/>
    <col min="14" max="14" width="2.67" style="1" customWidth="1"/>
    <col min="15" max="15" width="2.67" style="1" customWidth="1"/>
    <col min="16" max="16" width="2.67" style="1" customWidth="1"/>
    <col min="17" max="17" width="2.67" style="1" customWidth="1"/>
    <col min="18" max="18" width="2.67" style="1" customWidth="1"/>
    <col min="19" max="19" width="2.67" style="1" customWidth="1"/>
    <col min="20" max="20" width="2.67" style="1" customWidth="1"/>
    <col min="21" max="21" width="2.67" style="1" customWidth="1"/>
    <col min="22" max="22" width="2.67" style="1" customWidth="1"/>
    <col min="23" max="23" width="2.67" style="1" customWidth="1"/>
    <col min="24" max="24" width="2.67" style="1" customWidth="1"/>
    <col min="25" max="25" width="2.67" style="1" customWidth="1"/>
    <col min="26" max="26" width="2.67" style="1" customWidth="1"/>
    <col min="27" max="27" width="2.67" style="1" customWidth="1"/>
    <col min="28" max="28" width="2.67" style="1" customWidth="1"/>
    <col min="29" max="29" width="2.67" style="1" customWidth="1"/>
    <col min="30" max="30" width="2.67" style="1" customWidth="1"/>
    <col min="31" max="31" width="2.67" style="1" customWidth="1"/>
    <col min="32" max="32" width="2.67" style="1" customWidth="1"/>
    <col min="33" max="33" width="2.67" style="1" customWidth="1"/>
    <col min="34" max="34" width="3.33" style="1" customWidth="1"/>
    <col min="35" max="35" width="31.67" style="1" customWidth="1"/>
    <col min="36" max="36" width="2.5" style="1" customWidth="1"/>
    <col min="37" max="37" width="2.5" style="1" customWidth="1"/>
    <col min="38" max="38" width="8.33" style="1" customWidth="1"/>
    <col min="39" max="39" width="3.33" style="1" customWidth="1"/>
    <col min="40" max="40" width="13.33" style="1" customWidth="1"/>
    <col min="41" max="41" width="7.5" style="1" customWidth="1"/>
    <col min="42" max="42" width="4.17" style="1" customWidth="1"/>
    <col min="43" max="43" width="15.67" style="1" hidden="1" customWidth="1"/>
    <col min="44" max="44" width="13.67" style="1" customWidth="1"/>
    <col min="45" max="45" width="25.83" style="1" hidden="1" customWidth="1"/>
    <col min="46" max="46" width="25.83" style="1" hidden="1" customWidth="1"/>
    <col min="47" max="47" width="25.83" style="1" hidden="1" customWidth="1"/>
    <col min="48" max="48" width="21.67" style="1" hidden="1" customWidth="1"/>
    <col min="49" max="49" width="21.67" style="1" hidden="1" customWidth="1"/>
    <col min="50" max="50" width="25" style="1" hidden="1" customWidth="1"/>
    <col min="51" max="51" width="25" style="1" hidden="1" customWidth="1"/>
    <col min="52" max="52" width="21.67" style="1" hidden="1" customWidth="1"/>
    <col min="53" max="53" width="19.17" style="1" hidden="1" customWidth="1"/>
    <col min="54" max="54" width="25" style="1" hidden="1" customWidth="1"/>
    <col min="55" max="55" width="21.67" style="1" hidden="1" customWidth="1"/>
    <col min="56" max="56" width="19.17" style="1" hidden="1" customWidth="1"/>
    <col min="57" max="57" width="66.5" style="1" customWidth="1"/>
    <col min="71" max="71" width="9.33" style="1" hidden="1"/>
    <col min="72" max="72" width="9.33" style="1" hidden="1"/>
    <col min="73" max="73" width="9.33" style="1" hidden="1"/>
    <col min="74" max="74" width="9.33" style="1" hidden="1"/>
    <col min="75" max="75" width="9.33" style="1" hidden="1"/>
    <col min="76" max="76" width="9.33" style="1" hidden="1"/>
    <col min="77" max="77" width="9.33" style="1" hidden="1"/>
    <col min="78" max="78" width="9.33" style="1" hidden="1"/>
    <col min="79" max="79" width="9.33" style="1" hidden="1"/>
    <col min="80" max="80" width="9.33" style="1" hidden="1"/>
    <col min="81" max="81" width="9.33" style="1" hidden="1"/>
    <col min="82" max="82" width="9.33" style="1" hidden="1"/>
    <col min="83" max="83" width="9.33" style="1" hidden="1"/>
    <col min="84" max="84" width="9.33" style="1" hidden="1"/>
    <col min="85" max="85" width="9.33" style="1" hidden="1"/>
    <col min="86" max="86" width="9.33" style="1" hidden="1"/>
    <col min="87" max="87" width="9.33" style="1" hidden="1"/>
    <col min="88" max="88" width="9.33" style="1" hidden="1"/>
    <col min="89" max="89" width="9.33" style="1" hidden="1"/>
    <col min="90" max="90" width="9.33" style="1" hidden="1"/>
    <col min="91" max="91" width="9.33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26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27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28</v>
      </c>
      <c r="AL11" s="21"/>
      <c r="AM11" s="21"/>
      <c r="AN11" s="26" t="s">
        <v>29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30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31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31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28</v>
      </c>
      <c r="AL14" s="21"/>
      <c r="AM14" s="21"/>
      <c r="AN14" s="33" t="s">
        <v>31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32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33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34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28</v>
      </c>
      <c r="AL17" s="21"/>
      <c r="AM17" s="21"/>
      <c r="AN17" s="26" t="s">
        <v>35</v>
      </c>
      <c r="AO17" s="21"/>
      <c r="AP17" s="21"/>
      <c r="AQ17" s="21"/>
      <c r="AR17" s="19"/>
      <c r="BE17" s="30"/>
      <c r="BS17" s="16" t="s">
        <v>36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37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38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28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36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39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40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41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42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43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44</v>
      </c>
      <c r="E29" s="46"/>
      <c r="F29" s="31" t="s">
        <v>45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46</v>
      </c>
      <c r="G30" s="46"/>
      <c r="H30" s="46"/>
      <c r="I30" s="46"/>
      <c r="J30" s="46"/>
      <c r="K30" s="46"/>
      <c r="L30" s="47">
        <v>0.14999999999999999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47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48</v>
      </c>
      <c r="G32" s="46"/>
      <c r="H32" s="46"/>
      <c r="I32" s="46"/>
      <c r="J32" s="46"/>
      <c r="K32" s="46"/>
      <c r="L32" s="47">
        <v>0.14999999999999999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49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50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51</v>
      </c>
      <c r="U35" s="53"/>
      <c r="V35" s="53"/>
      <c r="W35" s="53"/>
      <c r="X35" s="55" t="s">
        <v>52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53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54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55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56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55</v>
      </c>
      <c r="AI60" s="41"/>
      <c r="AJ60" s="41"/>
      <c r="AK60" s="41"/>
      <c r="AL60" s="41"/>
      <c r="AM60" s="63" t="s">
        <v>56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57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58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55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56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55</v>
      </c>
      <c r="AI75" s="41"/>
      <c r="AJ75" s="41"/>
      <c r="AK75" s="41"/>
      <c r="AL75" s="41"/>
      <c r="AM75" s="63" t="s">
        <v>56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59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19075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Rekonstrukce odstavné plochy před areálem DPMP a.s.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Pardubice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26. 8. 2019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>Dopravní podnik města Pardubice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32</v>
      </c>
      <c r="AJ89" s="39"/>
      <c r="AK89" s="39"/>
      <c r="AL89" s="39"/>
      <c r="AM89" s="79" t="str">
        <f>IF(E17="","",E17)</f>
        <v xml:space="preserve">Prodin a.s. </v>
      </c>
      <c r="AN89" s="70"/>
      <c r="AO89" s="70"/>
      <c r="AP89" s="70"/>
      <c r="AQ89" s="39"/>
      <c r="AR89" s="43"/>
      <c r="AS89" s="80" t="s">
        <v>60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1" t="s">
        <v>30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37</v>
      </c>
      <c r="AJ90" s="39"/>
      <c r="AK90" s="39"/>
      <c r="AL90" s="39"/>
      <c r="AM90" s="79" t="str">
        <f>IF(E20="","",E20)</f>
        <v>Bc. Andrea Jílková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61</v>
      </c>
      <c r="D92" s="93"/>
      <c r="E92" s="93"/>
      <c r="F92" s="93"/>
      <c r="G92" s="93"/>
      <c r="H92" s="94"/>
      <c r="I92" s="95" t="s">
        <v>62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63</v>
      </c>
      <c r="AH92" s="93"/>
      <c r="AI92" s="93"/>
      <c r="AJ92" s="93"/>
      <c r="AK92" s="93"/>
      <c r="AL92" s="93"/>
      <c r="AM92" s="93"/>
      <c r="AN92" s="95" t="s">
        <v>64</v>
      </c>
      <c r="AO92" s="93"/>
      <c r="AP92" s="97"/>
      <c r="AQ92" s="98" t="s">
        <v>65</v>
      </c>
      <c r="AR92" s="43"/>
      <c r="AS92" s="99" t="s">
        <v>66</v>
      </c>
      <c r="AT92" s="100" t="s">
        <v>67</v>
      </c>
      <c r="AU92" s="100" t="s">
        <v>68</v>
      </c>
      <c r="AV92" s="100" t="s">
        <v>69</v>
      </c>
      <c r="AW92" s="100" t="s">
        <v>70</v>
      </c>
      <c r="AX92" s="100" t="s">
        <v>71</v>
      </c>
      <c r="AY92" s="100" t="s">
        <v>72</v>
      </c>
      <c r="AZ92" s="100" t="s">
        <v>73</v>
      </c>
      <c r="BA92" s="100" t="s">
        <v>74</v>
      </c>
      <c r="BB92" s="100" t="s">
        <v>75</v>
      </c>
      <c r="BC92" s="100" t="s">
        <v>76</v>
      </c>
      <c r="BD92" s="101" t="s">
        <v>77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78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ROUND(SUM(AG95:AG97),2)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ROUND(SUM(AS95:AS97),2)</f>
        <v>0</v>
      </c>
      <c r="AT94" s="113">
        <f>ROUND(SUM(AV94:AW94),2)</f>
        <v>0</v>
      </c>
      <c r="AU94" s="114">
        <f>ROUND(SUM(AU95:AU97),5)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ROUND(SUM(AZ95:AZ97),2)</f>
        <v>0</v>
      </c>
      <c r="BA94" s="113">
        <f>ROUND(SUM(BA95:BA97),2)</f>
        <v>0</v>
      </c>
      <c r="BB94" s="113">
        <f>ROUND(SUM(BB95:BB97),2)</f>
        <v>0</v>
      </c>
      <c r="BC94" s="113">
        <f>ROUND(SUM(BC95:BC97),2)</f>
        <v>0</v>
      </c>
      <c r="BD94" s="115">
        <f>ROUND(SUM(BD95:BD97),2)</f>
        <v>0</v>
      </c>
      <c r="BE94" s="6"/>
      <c r="BS94" s="116" t="s">
        <v>79</v>
      </c>
      <c r="BT94" s="116" t="s">
        <v>80</v>
      </c>
      <c r="BU94" s="117" t="s">
        <v>81</v>
      </c>
      <c r="BV94" s="116" t="s">
        <v>82</v>
      </c>
      <c r="BW94" s="116" t="s">
        <v>5</v>
      </c>
      <c r="BX94" s="116" t="s">
        <v>83</v>
      </c>
      <c r="CL94" s="116" t="s">
        <v>1</v>
      </c>
    </row>
    <row r="95" s="7" customFormat="1" ht="16.5" customHeight="1">
      <c r="A95" s="118" t="s">
        <v>84</v>
      </c>
      <c r="B95" s="119"/>
      <c r="C95" s="120"/>
      <c r="D95" s="121" t="s">
        <v>85</v>
      </c>
      <c r="E95" s="121"/>
      <c r="F95" s="121"/>
      <c r="G95" s="121"/>
      <c r="H95" s="121"/>
      <c r="I95" s="122"/>
      <c r="J95" s="121" t="s">
        <v>86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'SO 001 - Všeobecné položky 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87</v>
      </c>
      <c r="AR95" s="125"/>
      <c r="AS95" s="126">
        <v>0</v>
      </c>
      <c r="AT95" s="127">
        <f>ROUND(SUM(AV95:AW95),2)</f>
        <v>0</v>
      </c>
      <c r="AU95" s="128">
        <f>'SO 001 - Všeobecné položky '!P117</f>
        <v>0</v>
      </c>
      <c r="AV95" s="127">
        <f>'SO 001 - Všeobecné položky '!J33</f>
        <v>0</v>
      </c>
      <c r="AW95" s="127">
        <f>'SO 001 - Všeobecné položky '!J34</f>
        <v>0</v>
      </c>
      <c r="AX95" s="127">
        <f>'SO 001 - Všeobecné položky '!J35</f>
        <v>0</v>
      </c>
      <c r="AY95" s="127">
        <f>'SO 001 - Všeobecné položky '!J36</f>
        <v>0</v>
      </c>
      <c r="AZ95" s="127">
        <f>'SO 001 - Všeobecné položky '!F33</f>
        <v>0</v>
      </c>
      <c r="BA95" s="127">
        <f>'SO 001 - Všeobecné položky '!F34</f>
        <v>0</v>
      </c>
      <c r="BB95" s="127">
        <f>'SO 001 - Všeobecné položky '!F35</f>
        <v>0</v>
      </c>
      <c r="BC95" s="127">
        <f>'SO 001 - Všeobecné položky '!F36</f>
        <v>0</v>
      </c>
      <c r="BD95" s="129">
        <f>'SO 001 - Všeobecné položky '!F37</f>
        <v>0</v>
      </c>
      <c r="BE95" s="7"/>
      <c r="BT95" s="130" t="s">
        <v>88</v>
      </c>
      <c r="BV95" s="130" t="s">
        <v>82</v>
      </c>
      <c r="BW95" s="130" t="s">
        <v>89</v>
      </c>
      <c r="BX95" s="130" t="s">
        <v>5</v>
      </c>
      <c r="CL95" s="130" t="s">
        <v>1</v>
      </c>
      <c r="CM95" s="130" t="s">
        <v>90</v>
      </c>
    </row>
    <row r="96" s="7" customFormat="1" ht="16.5" customHeight="1">
      <c r="A96" s="118" t="s">
        <v>84</v>
      </c>
      <c r="B96" s="119"/>
      <c r="C96" s="120"/>
      <c r="D96" s="121" t="s">
        <v>91</v>
      </c>
      <c r="E96" s="121"/>
      <c r="F96" s="121"/>
      <c r="G96" s="121"/>
      <c r="H96" s="121"/>
      <c r="I96" s="122"/>
      <c r="J96" s="121" t="s">
        <v>92</v>
      </c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3">
        <f>'SO 101 - Zpevněné plochy'!J30</f>
        <v>0</v>
      </c>
      <c r="AH96" s="122"/>
      <c r="AI96" s="122"/>
      <c r="AJ96" s="122"/>
      <c r="AK96" s="122"/>
      <c r="AL96" s="122"/>
      <c r="AM96" s="122"/>
      <c r="AN96" s="123">
        <f>SUM(AG96,AT96)</f>
        <v>0</v>
      </c>
      <c r="AO96" s="122"/>
      <c r="AP96" s="122"/>
      <c r="AQ96" s="124" t="s">
        <v>87</v>
      </c>
      <c r="AR96" s="125"/>
      <c r="AS96" s="126">
        <v>0</v>
      </c>
      <c r="AT96" s="127">
        <f>ROUND(SUM(AV96:AW96),2)</f>
        <v>0</v>
      </c>
      <c r="AU96" s="128">
        <f>'SO 101 - Zpevněné plochy'!P127</f>
        <v>0</v>
      </c>
      <c r="AV96" s="127">
        <f>'SO 101 - Zpevněné plochy'!J33</f>
        <v>0</v>
      </c>
      <c r="AW96" s="127">
        <f>'SO 101 - Zpevněné plochy'!J34</f>
        <v>0</v>
      </c>
      <c r="AX96" s="127">
        <f>'SO 101 - Zpevněné plochy'!J35</f>
        <v>0</v>
      </c>
      <c r="AY96" s="127">
        <f>'SO 101 - Zpevněné plochy'!J36</f>
        <v>0</v>
      </c>
      <c r="AZ96" s="127">
        <f>'SO 101 - Zpevněné plochy'!F33</f>
        <v>0</v>
      </c>
      <c r="BA96" s="127">
        <f>'SO 101 - Zpevněné plochy'!F34</f>
        <v>0</v>
      </c>
      <c r="BB96" s="127">
        <f>'SO 101 - Zpevněné plochy'!F35</f>
        <v>0</v>
      </c>
      <c r="BC96" s="127">
        <f>'SO 101 - Zpevněné plochy'!F36</f>
        <v>0</v>
      </c>
      <c r="BD96" s="129">
        <f>'SO 101 - Zpevněné plochy'!F37</f>
        <v>0</v>
      </c>
      <c r="BE96" s="7"/>
      <c r="BT96" s="130" t="s">
        <v>88</v>
      </c>
      <c r="BV96" s="130" t="s">
        <v>82</v>
      </c>
      <c r="BW96" s="130" t="s">
        <v>93</v>
      </c>
      <c r="BX96" s="130" t="s">
        <v>5</v>
      </c>
      <c r="CL96" s="130" t="s">
        <v>1</v>
      </c>
      <c r="CM96" s="130" t="s">
        <v>90</v>
      </c>
    </row>
    <row r="97" s="7" customFormat="1" ht="16.5" customHeight="1">
      <c r="A97" s="118" t="s">
        <v>84</v>
      </c>
      <c r="B97" s="119"/>
      <c r="C97" s="120"/>
      <c r="D97" s="121" t="s">
        <v>94</v>
      </c>
      <c r="E97" s="121"/>
      <c r="F97" s="121"/>
      <c r="G97" s="121"/>
      <c r="H97" s="121"/>
      <c r="I97" s="122"/>
      <c r="J97" s="121" t="s">
        <v>95</v>
      </c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3">
        <f>'SO 401 - Veřejné osvětlení'!J30</f>
        <v>0</v>
      </c>
      <c r="AH97" s="122"/>
      <c r="AI97" s="122"/>
      <c r="AJ97" s="122"/>
      <c r="AK97" s="122"/>
      <c r="AL97" s="122"/>
      <c r="AM97" s="122"/>
      <c r="AN97" s="123">
        <f>SUM(AG97,AT97)</f>
        <v>0</v>
      </c>
      <c r="AO97" s="122"/>
      <c r="AP97" s="122"/>
      <c r="AQ97" s="124" t="s">
        <v>87</v>
      </c>
      <c r="AR97" s="125"/>
      <c r="AS97" s="131">
        <v>0</v>
      </c>
      <c r="AT97" s="132">
        <f>ROUND(SUM(AV97:AW97),2)</f>
        <v>0</v>
      </c>
      <c r="AU97" s="133">
        <f>'SO 401 - Veřejné osvětlení'!P118</f>
        <v>0</v>
      </c>
      <c r="AV97" s="132">
        <f>'SO 401 - Veřejné osvětlení'!J33</f>
        <v>0</v>
      </c>
      <c r="AW97" s="132">
        <f>'SO 401 - Veřejné osvětlení'!J34</f>
        <v>0</v>
      </c>
      <c r="AX97" s="132">
        <f>'SO 401 - Veřejné osvětlení'!J35</f>
        <v>0</v>
      </c>
      <c r="AY97" s="132">
        <f>'SO 401 - Veřejné osvětlení'!J36</f>
        <v>0</v>
      </c>
      <c r="AZ97" s="132">
        <f>'SO 401 - Veřejné osvětlení'!F33</f>
        <v>0</v>
      </c>
      <c r="BA97" s="132">
        <f>'SO 401 - Veřejné osvětlení'!F34</f>
        <v>0</v>
      </c>
      <c r="BB97" s="132">
        <f>'SO 401 - Veřejné osvětlení'!F35</f>
        <v>0</v>
      </c>
      <c r="BC97" s="132">
        <f>'SO 401 - Veřejné osvětlení'!F36</f>
        <v>0</v>
      </c>
      <c r="BD97" s="134">
        <f>'SO 401 - Veřejné osvětlení'!F37</f>
        <v>0</v>
      </c>
      <c r="BE97" s="7"/>
      <c r="BT97" s="130" t="s">
        <v>88</v>
      </c>
      <c r="BV97" s="130" t="s">
        <v>82</v>
      </c>
      <c r="BW97" s="130" t="s">
        <v>96</v>
      </c>
      <c r="BX97" s="130" t="s">
        <v>5</v>
      </c>
      <c r="CL97" s="130" t="s">
        <v>1</v>
      </c>
      <c r="CM97" s="130" t="s">
        <v>90</v>
      </c>
    </row>
    <row r="98" s="2" customFormat="1" ht="30" customHeight="1">
      <c r="A98" s="37"/>
      <c r="B98" s="38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43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</row>
    <row r="99" s="2" customFormat="1" ht="6.96" customHeight="1">
      <c r="A99" s="37"/>
      <c r="B99" s="65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43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</row>
  </sheetData>
  <sheetProtection sheet="1" formatColumns="0" formatRows="0" objects="1" scenarios="1" spinCount="100000" saltValue="H/+XUjOy9OdzFyThGzL3fVweh0dsUEgG1ChhoaEyBmBmpQt21BSwgPlo/J98njR7nfnhQom05DQoppVhlBpt6w==" hashValue="Kkejiel3FSZSiYLNV4f7Uq9Qn9yBbSY8utauMPdstWw7s0aV35JKCO1VIosRbujgEcDR+mNu596SVoOJv2J+zQ==" algorithmName="SHA-512" password="CC35"/>
  <mergeCells count="50"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  <mergeCell ref="X35:AB35"/>
    <mergeCell ref="AK35:AO35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L30:P30"/>
    <mergeCell ref="L31:P31"/>
    <mergeCell ref="L32:P32"/>
    <mergeCell ref="L33:P33"/>
    <mergeCell ref="AN92:AP92"/>
    <mergeCell ref="AG92:AM92"/>
    <mergeCell ref="AN95:AP95"/>
    <mergeCell ref="AG95:AM95"/>
    <mergeCell ref="AN96:AP96"/>
    <mergeCell ref="AG96:AM96"/>
    <mergeCell ref="AN97:AP97"/>
    <mergeCell ref="AG97:AM97"/>
    <mergeCell ref="AG94:AM94"/>
    <mergeCell ref="AN94:AP94"/>
    <mergeCell ref="C92:G92"/>
    <mergeCell ref="I92:AF92"/>
    <mergeCell ref="D95:H95"/>
    <mergeCell ref="J95:AF95"/>
    <mergeCell ref="D96:H96"/>
    <mergeCell ref="J96:AF96"/>
    <mergeCell ref="D97:H97"/>
    <mergeCell ref="J97:AF97"/>
  </mergeCells>
  <hyperlinks>
    <hyperlink ref="A95" location="'SO 001 - Všeobecné položky '!C2" display="/"/>
    <hyperlink ref="A96" location="'SO 101 - Zpevněné plochy'!C2" display="/"/>
    <hyperlink ref="A97" location="'SO 401 - Veřejné osvětlení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style="1" customWidth="1"/>
    <col min="2" max="2" width="1.67" style="1" customWidth="1"/>
    <col min="3" max="3" width="4.17" style="1" customWidth="1"/>
    <col min="4" max="4" width="4.33" style="1" customWidth="1"/>
    <col min="5" max="5" width="17.17" style="1" customWidth="1"/>
    <col min="6" max="6" width="50.83" style="1" customWidth="1"/>
    <col min="7" max="7" width="7" style="1" customWidth="1"/>
    <col min="8" max="8" width="11.5" style="1" customWidth="1"/>
    <col min="9" max="9" width="20.17" style="135" customWidth="1"/>
    <col min="10" max="10" width="20.17" style="1" customWidth="1"/>
    <col min="11" max="11" width="20.17" style="1" customWidth="1"/>
    <col min="12" max="12" width="9.33" style="1" customWidth="1"/>
    <col min="13" max="13" width="10.83" style="1" hidden="1" customWidth="1"/>
    <col min="14" max="14" width="9.33" style="1" hidden="1"/>
    <col min="15" max="15" width="14.17" style="1" hidden="1" customWidth="1"/>
    <col min="16" max="16" width="14.17" style="1" hidden="1" customWidth="1"/>
    <col min="17" max="17" width="14.17" style="1" hidden="1" customWidth="1"/>
    <col min="18" max="18" width="14.17" style="1" hidden="1" customWidth="1"/>
    <col min="19" max="19" width="14.17" style="1" hidden="1" customWidth="1"/>
    <col min="20" max="20" width="14.17" style="1" hidden="1" customWidth="1"/>
    <col min="21" max="21" width="16.33" style="1" hidden="1" customWidth="1"/>
    <col min="22" max="22" width="12.33" style="1" customWidth="1"/>
    <col min="23" max="23" width="16.33" style="1" customWidth="1"/>
    <col min="24" max="24" width="12.33" style="1" customWidth="1"/>
    <col min="25" max="25" width="15" style="1" customWidth="1"/>
    <col min="26" max="26" width="11" style="1" customWidth="1"/>
    <col min="27" max="27" width="15" style="1" customWidth="1"/>
    <col min="28" max="28" width="16.33" style="1" customWidth="1"/>
    <col min="29" max="29" width="11" style="1" customWidth="1"/>
    <col min="30" max="30" width="15" style="1" customWidth="1"/>
    <col min="31" max="31" width="16.33" style="1" customWidth="1"/>
    <col min="44" max="44" width="9.33" style="1" hidden="1"/>
    <col min="45" max="45" width="9.33" style="1" hidden="1"/>
    <col min="46" max="46" width="9.33" style="1" hidden="1"/>
    <col min="47" max="47" width="9.33" style="1" hidden="1"/>
    <col min="48" max="48" width="9.33" style="1" hidden="1"/>
    <col min="49" max="49" width="9.33" style="1" hidden="1"/>
    <col min="50" max="50" width="9.33" style="1" hidden="1"/>
    <col min="51" max="51" width="9.33" style="1" hidden="1"/>
    <col min="52" max="52" width="9.33" style="1" hidden="1"/>
    <col min="53" max="53" width="9.33" style="1" hidden="1"/>
    <col min="54" max="54" width="9.33" style="1" hidden="1"/>
    <col min="55" max="55" width="9.33" style="1" hidden="1"/>
    <col min="56" max="56" width="9.33" style="1" hidden="1"/>
    <col min="57" max="57" width="9.33" style="1" hidden="1"/>
    <col min="58" max="58" width="9.33" style="1" hidden="1"/>
    <col min="59" max="59" width="9.33" style="1" hidden="1"/>
    <col min="60" max="60" width="9.33" style="1" hidden="1"/>
    <col min="61" max="61" width="9.33" style="1" hidden="1"/>
    <col min="62" max="62" width="9.33" style="1" hidden="1"/>
    <col min="63" max="63" width="9.33" style="1" hidden="1"/>
    <col min="64" max="64" width="9.33" style="1" hidden="1"/>
    <col min="65" max="65" width="9.33" style="1" hidden="1"/>
  </cols>
  <sheetData>
    <row r="2" s="1" customFormat="1" ht="36.96" customHeight="1">
      <c r="I2" s="13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89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8"/>
      <c r="J3" s="137"/>
      <c r="K3" s="137"/>
      <c r="L3" s="19"/>
      <c r="AT3" s="16" t="s">
        <v>90</v>
      </c>
    </row>
    <row r="4" s="1" customFormat="1" ht="24.96" customHeight="1">
      <c r="B4" s="19"/>
      <c r="D4" s="139" t="s">
        <v>97</v>
      </c>
      <c r="I4" s="135"/>
      <c r="L4" s="19"/>
      <c r="M4" s="140" t="s">
        <v>10</v>
      </c>
      <c r="AT4" s="16" t="s">
        <v>4</v>
      </c>
    </row>
    <row r="5" s="1" customFormat="1" ht="6.96" customHeight="1">
      <c r="B5" s="19"/>
      <c r="I5" s="135"/>
      <c r="L5" s="19"/>
    </row>
    <row r="6" s="1" customFormat="1" ht="12" customHeight="1">
      <c r="B6" s="19"/>
      <c r="D6" s="141" t="s">
        <v>16</v>
      </c>
      <c r="I6" s="135"/>
      <c r="L6" s="19"/>
    </row>
    <row r="7" s="1" customFormat="1" ht="16.5" customHeight="1">
      <c r="B7" s="19"/>
      <c r="E7" s="142" t="str">
        <f>'Rekapitulace stavby'!K6</f>
        <v>Rekonstrukce odstavné plochy před areálem DPMP a.s.</v>
      </c>
      <c r="F7" s="141"/>
      <c r="G7" s="141"/>
      <c r="H7" s="141"/>
      <c r="I7" s="135"/>
      <c r="L7" s="19"/>
    </row>
    <row r="8" s="2" customFormat="1" ht="12" customHeight="1">
      <c r="A8" s="37"/>
      <c r="B8" s="43"/>
      <c r="C8" s="37"/>
      <c r="D8" s="141" t="s">
        <v>98</v>
      </c>
      <c r="E8" s="37"/>
      <c r="F8" s="37"/>
      <c r="G8" s="37"/>
      <c r="H8" s="37"/>
      <c r="I8" s="143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4" t="s">
        <v>99</v>
      </c>
      <c r="F9" s="37"/>
      <c r="G9" s="37"/>
      <c r="H9" s="37"/>
      <c r="I9" s="143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143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1" t="s">
        <v>18</v>
      </c>
      <c r="E11" s="37"/>
      <c r="F11" s="145" t="s">
        <v>1</v>
      </c>
      <c r="G11" s="37"/>
      <c r="H11" s="37"/>
      <c r="I11" s="146" t="s">
        <v>19</v>
      </c>
      <c r="J11" s="145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1" t="s">
        <v>20</v>
      </c>
      <c r="E12" s="37"/>
      <c r="F12" s="145" t="s">
        <v>21</v>
      </c>
      <c r="G12" s="37"/>
      <c r="H12" s="37"/>
      <c r="I12" s="146" t="s">
        <v>22</v>
      </c>
      <c r="J12" s="147" t="str">
        <f>'Rekapitulace stavby'!AN8</f>
        <v>26. 8. 2019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143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1" t="s">
        <v>24</v>
      </c>
      <c r="E14" s="37"/>
      <c r="F14" s="37"/>
      <c r="G14" s="37"/>
      <c r="H14" s="37"/>
      <c r="I14" s="146" t="s">
        <v>25</v>
      </c>
      <c r="J14" s="145" t="s">
        <v>26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5" t="s">
        <v>27</v>
      </c>
      <c r="F15" s="37"/>
      <c r="G15" s="37"/>
      <c r="H15" s="37"/>
      <c r="I15" s="146" t="s">
        <v>28</v>
      </c>
      <c r="J15" s="145" t="s">
        <v>29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143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1" t="s">
        <v>30</v>
      </c>
      <c r="E17" s="37"/>
      <c r="F17" s="37"/>
      <c r="G17" s="37"/>
      <c r="H17" s="37"/>
      <c r="I17" s="146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5"/>
      <c r="G18" s="145"/>
      <c r="H18" s="145"/>
      <c r="I18" s="146" t="s">
        <v>28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143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1" t="s">
        <v>32</v>
      </c>
      <c r="E20" s="37"/>
      <c r="F20" s="37"/>
      <c r="G20" s="37"/>
      <c r="H20" s="37"/>
      <c r="I20" s="146" t="s">
        <v>25</v>
      </c>
      <c r="J20" s="145" t="s">
        <v>33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5" t="s">
        <v>34</v>
      </c>
      <c r="F21" s="37"/>
      <c r="G21" s="37"/>
      <c r="H21" s="37"/>
      <c r="I21" s="146" t="s">
        <v>28</v>
      </c>
      <c r="J21" s="145" t="s">
        <v>35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143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1" t="s">
        <v>37</v>
      </c>
      <c r="E23" s="37"/>
      <c r="F23" s="37"/>
      <c r="G23" s="37"/>
      <c r="H23" s="37"/>
      <c r="I23" s="146" t="s">
        <v>25</v>
      </c>
      <c r="J23" s="145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5" t="s">
        <v>38</v>
      </c>
      <c r="F24" s="37"/>
      <c r="G24" s="37"/>
      <c r="H24" s="37"/>
      <c r="I24" s="146" t="s">
        <v>28</v>
      </c>
      <c r="J24" s="145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143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1" t="s">
        <v>39</v>
      </c>
      <c r="E26" s="37"/>
      <c r="F26" s="37"/>
      <c r="G26" s="37"/>
      <c r="H26" s="37"/>
      <c r="I26" s="143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51"/>
      <c r="J27" s="148"/>
      <c r="K27" s="148"/>
      <c r="L27" s="152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143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3"/>
      <c r="E29" s="153"/>
      <c r="F29" s="153"/>
      <c r="G29" s="153"/>
      <c r="H29" s="153"/>
      <c r="I29" s="154"/>
      <c r="J29" s="153"/>
      <c r="K29" s="153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55" t="s">
        <v>40</v>
      </c>
      <c r="E30" s="37"/>
      <c r="F30" s="37"/>
      <c r="G30" s="37"/>
      <c r="H30" s="37"/>
      <c r="I30" s="143"/>
      <c r="J30" s="156">
        <f>ROUND(J117,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3"/>
      <c r="E31" s="153"/>
      <c r="F31" s="153"/>
      <c r="G31" s="153"/>
      <c r="H31" s="153"/>
      <c r="I31" s="154"/>
      <c r="J31" s="153"/>
      <c r="K31" s="153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7" t="s">
        <v>42</v>
      </c>
      <c r="G32" s="37"/>
      <c r="H32" s="37"/>
      <c r="I32" s="158" t="s">
        <v>41</v>
      </c>
      <c r="J32" s="157" t="s">
        <v>43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9" t="s">
        <v>44</v>
      </c>
      <c r="E33" s="141" t="s">
        <v>45</v>
      </c>
      <c r="F33" s="160">
        <f>ROUND((SUM(BE117:BE125)),  2)</f>
        <v>0</v>
      </c>
      <c r="G33" s="37"/>
      <c r="H33" s="37"/>
      <c r="I33" s="161">
        <v>0.20999999999999999</v>
      </c>
      <c r="J33" s="160">
        <f>ROUND(((SUM(BE117:BE125))*I33),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41" t="s">
        <v>46</v>
      </c>
      <c r="F34" s="160">
        <f>ROUND((SUM(BF117:BF125)),  2)</f>
        <v>0</v>
      </c>
      <c r="G34" s="37"/>
      <c r="H34" s="37"/>
      <c r="I34" s="161">
        <v>0.14999999999999999</v>
      </c>
      <c r="J34" s="160">
        <f>ROUND(((SUM(BF117:BF125))*I34),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41" t="s">
        <v>47</v>
      </c>
      <c r="F35" s="160">
        <f>ROUND((SUM(BG117:BG125)),  2)</f>
        <v>0</v>
      </c>
      <c r="G35" s="37"/>
      <c r="H35" s="37"/>
      <c r="I35" s="161">
        <v>0.20999999999999999</v>
      </c>
      <c r="J35" s="160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41" t="s">
        <v>48</v>
      </c>
      <c r="F36" s="160">
        <f>ROUND((SUM(BH117:BH125)),  2)</f>
        <v>0</v>
      </c>
      <c r="G36" s="37"/>
      <c r="H36" s="37"/>
      <c r="I36" s="161">
        <v>0.14999999999999999</v>
      </c>
      <c r="J36" s="160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1" t="s">
        <v>49</v>
      </c>
      <c r="F37" s="160">
        <f>ROUND((SUM(BI117:BI125)),  2)</f>
        <v>0</v>
      </c>
      <c r="G37" s="37"/>
      <c r="H37" s="37"/>
      <c r="I37" s="161">
        <v>0</v>
      </c>
      <c r="J37" s="160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143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62"/>
      <c r="D39" s="163" t="s">
        <v>50</v>
      </c>
      <c r="E39" s="164"/>
      <c r="F39" s="164"/>
      <c r="G39" s="165" t="s">
        <v>51</v>
      </c>
      <c r="H39" s="166" t="s">
        <v>52</v>
      </c>
      <c r="I39" s="167"/>
      <c r="J39" s="168">
        <f>SUM(J30:J37)</f>
        <v>0</v>
      </c>
      <c r="K39" s="169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143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I41" s="135"/>
      <c r="L41" s="19"/>
    </row>
    <row r="42" s="1" customFormat="1" ht="14.4" customHeight="1">
      <c r="B42" s="19"/>
      <c r="I42" s="135"/>
      <c r="L42" s="19"/>
    </row>
    <row r="43" s="1" customFormat="1" ht="14.4" customHeight="1">
      <c r="B43" s="19"/>
      <c r="I43" s="135"/>
      <c r="L43" s="19"/>
    </row>
    <row r="44" s="1" customFormat="1" ht="14.4" customHeight="1">
      <c r="B44" s="19"/>
      <c r="I44" s="135"/>
      <c r="L44" s="19"/>
    </row>
    <row r="45" s="1" customFormat="1" ht="14.4" customHeight="1">
      <c r="B45" s="19"/>
      <c r="I45" s="135"/>
      <c r="L45" s="19"/>
    </row>
    <row r="46" s="1" customFormat="1" ht="14.4" customHeight="1">
      <c r="B46" s="19"/>
      <c r="I46" s="135"/>
      <c r="L46" s="19"/>
    </row>
    <row r="47" s="1" customFormat="1" ht="14.4" customHeight="1">
      <c r="B47" s="19"/>
      <c r="I47" s="135"/>
      <c r="L47" s="19"/>
    </row>
    <row r="48" s="1" customFormat="1" ht="14.4" customHeight="1">
      <c r="B48" s="19"/>
      <c r="I48" s="135"/>
      <c r="L48" s="19"/>
    </row>
    <row r="49" s="1" customFormat="1" ht="14.4" customHeight="1">
      <c r="B49" s="19"/>
      <c r="I49" s="135"/>
      <c r="L49" s="19"/>
    </row>
    <row r="50" s="2" customFormat="1" ht="14.4" customHeight="1">
      <c r="B50" s="62"/>
      <c r="D50" s="170" t="s">
        <v>53</v>
      </c>
      <c r="E50" s="171"/>
      <c r="F50" s="171"/>
      <c r="G50" s="170" t="s">
        <v>54</v>
      </c>
      <c r="H50" s="171"/>
      <c r="I50" s="172"/>
      <c r="J50" s="171"/>
      <c r="K50" s="171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3" t="s">
        <v>55</v>
      </c>
      <c r="E61" s="174"/>
      <c r="F61" s="175" t="s">
        <v>56</v>
      </c>
      <c r="G61" s="173" t="s">
        <v>55</v>
      </c>
      <c r="H61" s="174"/>
      <c r="I61" s="176"/>
      <c r="J61" s="177" t="s">
        <v>56</v>
      </c>
      <c r="K61" s="174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0" t="s">
        <v>57</v>
      </c>
      <c r="E65" s="178"/>
      <c r="F65" s="178"/>
      <c r="G65" s="170" t="s">
        <v>58</v>
      </c>
      <c r="H65" s="178"/>
      <c r="I65" s="179"/>
      <c r="J65" s="178"/>
      <c r="K65" s="17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3" t="s">
        <v>55</v>
      </c>
      <c r="E76" s="174"/>
      <c r="F76" s="175" t="s">
        <v>56</v>
      </c>
      <c r="G76" s="173" t="s">
        <v>55</v>
      </c>
      <c r="H76" s="174"/>
      <c r="I76" s="176"/>
      <c r="J76" s="177" t="s">
        <v>56</v>
      </c>
      <c r="K76" s="174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0"/>
      <c r="C77" s="181"/>
      <c r="D77" s="181"/>
      <c r="E77" s="181"/>
      <c r="F77" s="181"/>
      <c r="G77" s="181"/>
      <c r="H77" s="181"/>
      <c r="I77" s="182"/>
      <c r="J77" s="181"/>
      <c r="K77" s="181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3"/>
      <c r="C81" s="184"/>
      <c r="D81" s="184"/>
      <c r="E81" s="184"/>
      <c r="F81" s="184"/>
      <c r="G81" s="184"/>
      <c r="H81" s="184"/>
      <c r="I81" s="185"/>
      <c r="J81" s="184"/>
      <c r="K81" s="184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100</v>
      </c>
      <c r="D82" s="39"/>
      <c r="E82" s="39"/>
      <c r="F82" s="39"/>
      <c r="G82" s="39"/>
      <c r="H82" s="39"/>
      <c r="I82" s="143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143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143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6" t="str">
        <f>E7</f>
        <v>Rekonstrukce odstavné plochy před areálem DPMP a.s.</v>
      </c>
      <c r="F85" s="31"/>
      <c r="G85" s="31"/>
      <c r="H85" s="31"/>
      <c r="I85" s="143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98</v>
      </c>
      <c r="D86" s="39"/>
      <c r="E86" s="39"/>
      <c r="F86" s="39"/>
      <c r="G86" s="39"/>
      <c r="H86" s="39"/>
      <c r="I86" s="143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 xml:space="preserve">SO 001 - Všeobecné položky </v>
      </c>
      <c r="F87" s="39"/>
      <c r="G87" s="39"/>
      <c r="H87" s="39"/>
      <c r="I87" s="143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143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Pardubice</v>
      </c>
      <c r="G89" s="39"/>
      <c r="H89" s="39"/>
      <c r="I89" s="146" t="s">
        <v>22</v>
      </c>
      <c r="J89" s="78" t="str">
        <f>IF(J12="","",J12)</f>
        <v>26. 8. 2019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143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>Dopravní podnik města Pardubice</v>
      </c>
      <c r="G91" s="39"/>
      <c r="H91" s="39"/>
      <c r="I91" s="146" t="s">
        <v>32</v>
      </c>
      <c r="J91" s="35" t="str">
        <f>E21</f>
        <v xml:space="preserve">Prodin a.s.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30</v>
      </c>
      <c r="D92" s="39"/>
      <c r="E92" s="39"/>
      <c r="F92" s="26" t="str">
        <f>IF(E18="","",E18)</f>
        <v>Vyplň údaj</v>
      </c>
      <c r="G92" s="39"/>
      <c r="H92" s="39"/>
      <c r="I92" s="146" t="s">
        <v>37</v>
      </c>
      <c r="J92" s="35" t="str">
        <f>E24</f>
        <v>Bc. Andrea Jílková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143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87" t="s">
        <v>101</v>
      </c>
      <c r="D94" s="188"/>
      <c r="E94" s="188"/>
      <c r="F94" s="188"/>
      <c r="G94" s="188"/>
      <c r="H94" s="188"/>
      <c r="I94" s="189"/>
      <c r="J94" s="190" t="s">
        <v>102</v>
      </c>
      <c r="K94" s="188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143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91" t="s">
        <v>103</v>
      </c>
      <c r="D96" s="39"/>
      <c r="E96" s="39"/>
      <c r="F96" s="39"/>
      <c r="G96" s="39"/>
      <c r="H96" s="39"/>
      <c r="I96" s="143"/>
      <c r="J96" s="109">
        <f>J117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104</v>
      </c>
    </row>
    <row r="97" s="9" customFormat="1" ht="24.96" customHeight="1">
      <c r="A97" s="9"/>
      <c r="B97" s="192"/>
      <c r="C97" s="193"/>
      <c r="D97" s="194" t="s">
        <v>105</v>
      </c>
      <c r="E97" s="195"/>
      <c r="F97" s="195"/>
      <c r="G97" s="195"/>
      <c r="H97" s="195"/>
      <c r="I97" s="196"/>
      <c r="J97" s="197">
        <f>J118</f>
        <v>0</v>
      </c>
      <c r="K97" s="193"/>
      <c r="L97" s="19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2" customFormat="1" ht="21.84" customHeight="1">
      <c r="A98" s="37"/>
      <c r="B98" s="38"/>
      <c r="C98" s="39"/>
      <c r="D98" s="39"/>
      <c r="E98" s="39"/>
      <c r="F98" s="39"/>
      <c r="G98" s="39"/>
      <c r="H98" s="39"/>
      <c r="I98" s="143"/>
      <c r="J98" s="39"/>
      <c r="K98" s="39"/>
      <c r="L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</row>
    <row r="99" s="2" customFormat="1" ht="6.96" customHeight="1">
      <c r="A99" s="37"/>
      <c r="B99" s="65"/>
      <c r="C99" s="66"/>
      <c r="D99" s="66"/>
      <c r="E99" s="66"/>
      <c r="F99" s="66"/>
      <c r="G99" s="66"/>
      <c r="H99" s="66"/>
      <c r="I99" s="182"/>
      <c r="J99" s="66"/>
      <c r="K99" s="66"/>
      <c r="L99" s="62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3" s="2" customFormat="1" ht="6.96" customHeight="1">
      <c r="A103" s="37"/>
      <c r="B103" s="67"/>
      <c r="C103" s="68"/>
      <c r="D103" s="68"/>
      <c r="E103" s="68"/>
      <c r="F103" s="68"/>
      <c r="G103" s="68"/>
      <c r="H103" s="68"/>
      <c r="I103" s="185"/>
      <c r="J103" s="68"/>
      <c r="K103" s="68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24.96" customHeight="1">
      <c r="A104" s="37"/>
      <c r="B104" s="38"/>
      <c r="C104" s="22" t="s">
        <v>106</v>
      </c>
      <c r="D104" s="39"/>
      <c r="E104" s="39"/>
      <c r="F104" s="39"/>
      <c r="G104" s="39"/>
      <c r="H104" s="39"/>
      <c r="I104" s="143"/>
      <c r="J104" s="39"/>
      <c r="K104" s="39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6.96" customHeight="1">
      <c r="A105" s="37"/>
      <c r="B105" s="38"/>
      <c r="C105" s="39"/>
      <c r="D105" s="39"/>
      <c r="E105" s="39"/>
      <c r="F105" s="39"/>
      <c r="G105" s="39"/>
      <c r="H105" s="39"/>
      <c r="I105" s="143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12" customHeight="1">
      <c r="A106" s="37"/>
      <c r="B106" s="38"/>
      <c r="C106" s="31" t="s">
        <v>16</v>
      </c>
      <c r="D106" s="39"/>
      <c r="E106" s="39"/>
      <c r="F106" s="39"/>
      <c r="G106" s="39"/>
      <c r="H106" s="39"/>
      <c r="I106" s="143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6.5" customHeight="1">
      <c r="A107" s="37"/>
      <c r="B107" s="38"/>
      <c r="C107" s="39"/>
      <c r="D107" s="39"/>
      <c r="E107" s="186" t="str">
        <f>E7</f>
        <v>Rekonstrukce odstavné plochy před areálem DPMP a.s.</v>
      </c>
      <c r="F107" s="31"/>
      <c r="G107" s="31"/>
      <c r="H107" s="31"/>
      <c r="I107" s="143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2" customHeight="1">
      <c r="A108" s="37"/>
      <c r="B108" s="38"/>
      <c r="C108" s="31" t="s">
        <v>98</v>
      </c>
      <c r="D108" s="39"/>
      <c r="E108" s="39"/>
      <c r="F108" s="39"/>
      <c r="G108" s="39"/>
      <c r="H108" s="39"/>
      <c r="I108" s="143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6.5" customHeight="1">
      <c r="A109" s="37"/>
      <c r="B109" s="38"/>
      <c r="C109" s="39"/>
      <c r="D109" s="39"/>
      <c r="E109" s="75" t="str">
        <f>E9</f>
        <v xml:space="preserve">SO 001 - Všeobecné položky </v>
      </c>
      <c r="F109" s="39"/>
      <c r="G109" s="39"/>
      <c r="H109" s="39"/>
      <c r="I109" s="143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9"/>
      <c r="D110" s="39"/>
      <c r="E110" s="39"/>
      <c r="F110" s="39"/>
      <c r="G110" s="39"/>
      <c r="H110" s="39"/>
      <c r="I110" s="143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20</v>
      </c>
      <c r="D111" s="39"/>
      <c r="E111" s="39"/>
      <c r="F111" s="26" t="str">
        <f>F12</f>
        <v>Pardubice</v>
      </c>
      <c r="G111" s="39"/>
      <c r="H111" s="39"/>
      <c r="I111" s="146" t="s">
        <v>22</v>
      </c>
      <c r="J111" s="78" t="str">
        <f>IF(J12="","",J12)</f>
        <v>26. 8. 2019</v>
      </c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9"/>
      <c r="D112" s="39"/>
      <c r="E112" s="39"/>
      <c r="F112" s="39"/>
      <c r="G112" s="39"/>
      <c r="H112" s="39"/>
      <c r="I112" s="143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5.15" customHeight="1">
      <c r="A113" s="37"/>
      <c r="B113" s="38"/>
      <c r="C113" s="31" t="s">
        <v>24</v>
      </c>
      <c r="D113" s="39"/>
      <c r="E113" s="39"/>
      <c r="F113" s="26" t="str">
        <f>E15</f>
        <v>Dopravní podnik města Pardubice</v>
      </c>
      <c r="G113" s="39"/>
      <c r="H113" s="39"/>
      <c r="I113" s="146" t="s">
        <v>32</v>
      </c>
      <c r="J113" s="35" t="str">
        <f>E21</f>
        <v xml:space="preserve">Prodin a.s. </v>
      </c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5.15" customHeight="1">
      <c r="A114" s="37"/>
      <c r="B114" s="38"/>
      <c r="C114" s="31" t="s">
        <v>30</v>
      </c>
      <c r="D114" s="39"/>
      <c r="E114" s="39"/>
      <c r="F114" s="26" t="str">
        <f>IF(E18="","",E18)</f>
        <v>Vyplň údaj</v>
      </c>
      <c r="G114" s="39"/>
      <c r="H114" s="39"/>
      <c r="I114" s="146" t="s">
        <v>37</v>
      </c>
      <c r="J114" s="35" t="str">
        <f>E24</f>
        <v>Bc. Andrea Jílková</v>
      </c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0.32" customHeight="1">
      <c r="A115" s="37"/>
      <c r="B115" s="38"/>
      <c r="C115" s="39"/>
      <c r="D115" s="39"/>
      <c r="E115" s="39"/>
      <c r="F115" s="39"/>
      <c r="G115" s="39"/>
      <c r="H115" s="39"/>
      <c r="I115" s="143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10" customFormat="1" ht="29.28" customHeight="1">
      <c r="A116" s="199"/>
      <c r="B116" s="200"/>
      <c r="C116" s="201" t="s">
        <v>107</v>
      </c>
      <c r="D116" s="202" t="s">
        <v>65</v>
      </c>
      <c r="E116" s="202" t="s">
        <v>61</v>
      </c>
      <c r="F116" s="202" t="s">
        <v>62</v>
      </c>
      <c r="G116" s="202" t="s">
        <v>108</v>
      </c>
      <c r="H116" s="202" t="s">
        <v>109</v>
      </c>
      <c r="I116" s="203" t="s">
        <v>110</v>
      </c>
      <c r="J116" s="202" t="s">
        <v>102</v>
      </c>
      <c r="K116" s="204" t="s">
        <v>111</v>
      </c>
      <c r="L116" s="205"/>
      <c r="M116" s="99" t="s">
        <v>1</v>
      </c>
      <c r="N116" s="100" t="s">
        <v>44</v>
      </c>
      <c r="O116" s="100" t="s">
        <v>112</v>
      </c>
      <c r="P116" s="100" t="s">
        <v>113</v>
      </c>
      <c r="Q116" s="100" t="s">
        <v>114</v>
      </c>
      <c r="R116" s="100" t="s">
        <v>115</v>
      </c>
      <c r="S116" s="100" t="s">
        <v>116</v>
      </c>
      <c r="T116" s="101" t="s">
        <v>117</v>
      </c>
      <c r="U116" s="199"/>
      <c r="V116" s="199"/>
      <c r="W116" s="199"/>
      <c r="X116" s="199"/>
      <c r="Y116" s="199"/>
      <c r="Z116" s="199"/>
      <c r="AA116" s="199"/>
      <c r="AB116" s="199"/>
      <c r="AC116" s="199"/>
      <c r="AD116" s="199"/>
      <c r="AE116" s="199"/>
    </row>
    <row r="117" s="2" customFormat="1" ht="22.8" customHeight="1">
      <c r="A117" s="37"/>
      <c r="B117" s="38"/>
      <c r="C117" s="106" t="s">
        <v>118</v>
      </c>
      <c r="D117" s="39"/>
      <c r="E117" s="39"/>
      <c r="F117" s="39"/>
      <c r="G117" s="39"/>
      <c r="H117" s="39"/>
      <c r="I117" s="143"/>
      <c r="J117" s="206">
        <f>BK117</f>
        <v>0</v>
      </c>
      <c r="K117" s="39"/>
      <c r="L117" s="43"/>
      <c r="M117" s="102"/>
      <c r="N117" s="207"/>
      <c r="O117" s="103"/>
      <c r="P117" s="208">
        <f>P118</f>
        <v>0</v>
      </c>
      <c r="Q117" s="103"/>
      <c r="R117" s="208">
        <f>R118</f>
        <v>0</v>
      </c>
      <c r="S117" s="103"/>
      <c r="T117" s="209">
        <f>T118</f>
        <v>0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T117" s="16" t="s">
        <v>79</v>
      </c>
      <c r="AU117" s="16" t="s">
        <v>104</v>
      </c>
      <c r="BK117" s="210">
        <f>BK118</f>
        <v>0</v>
      </c>
    </row>
    <row r="118" s="11" customFormat="1" ht="25.92" customHeight="1">
      <c r="A118" s="11"/>
      <c r="B118" s="211"/>
      <c r="C118" s="212"/>
      <c r="D118" s="213" t="s">
        <v>79</v>
      </c>
      <c r="E118" s="214" t="s">
        <v>119</v>
      </c>
      <c r="F118" s="214" t="s">
        <v>120</v>
      </c>
      <c r="G118" s="212"/>
      <c r="H118" s="212"/>
      <c r="I118" s="215"/>
      <c r="J118" s="216">
        <f>BK118</f>
        <v>0</v>
      </c>
      <c r="K118" s="212"/>
      <c r="L118" s="217"/>
      <c r="M118" s="218"/>
      <c r="N118" s="219"/>
      <c r="O118" s="219"/>
      <c r="P118" s="220">
        <f>SUM(P119:P125)</f>
        <v>0</v>
      </c>
      <c r="Q118" s="219"/>
      <c r="R118" s="220">
        <f>SUM(R119:R125)</f>
        <v>0</v>
      </c>
      <c r="S118" s="219"/>
      <c r="T118" s="221">
        <f>SUM(T119:T125)</f>
        <v>0</v>
      </c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R118" s="222" t="s">
        <v>121</v>
      </c>
      <c r="AT118" s="223" t="s">
        <v>79</v>
      </c>
      <c r="AU118" s="223" t="s">
        <v>80</v>
      </c>
      <c r="AY118" s="222" t="s">
        <v>122</v>
      </c>
      <c r="BK118" s="224">
        <f>SUM(BK119:BK125)</f>
        <v>0</v>
      </c>
    </row>
    <row r="119" s="2" customFormat="1" ht="16.5" customHeight="1">
      <c r="A119" s="37"/>
      <c r="B119" s="38"/>
      <c r="C119" s="225" t="s">
        <v>88</v>
      </c>
      <c r="D119" s="225" t="s">
        <v>123</v>
      </c>
      <c r="E119" s="226" t="s">
        <v>124</v>
      </c>
      <c r="F119" s="227" t="s">
        <v>125</v>
      </c>
      <c r="G119" s="228" t="s">
        <v>126</v>
      </c>
      <c r="H119" s="229">
        <v>1</v>
      </c>
      <c r="I119" s="230"/>
      <c r="J119" s="231">
        <f>ROUND(I119*H119,2)</f>
        <v>0</v>
      </c>
      <c r="K119" s="227" t="s">
        <v>1</v>
      </c>
      <c r="L119" s="43"/>
      <c r="M119" s="232" t="s">
        <v>1</v>
      </c>
      <c r="N119" s="233" t="s">
        <v>45</v>
      </c>
      <c r="O119" s="90"/>
      <c r="P119" s="234">
        <f>O119*H119</f>
        <v>0</v>
      </c>
      <c r="Q119" s="234">
        <v>0</v>
      </c>
      <c r="R119" s="234">
        <f>Q119*H119</f>
        <v>0</v>
      </c>
      <c r="S119" s="234">
        <v>0</v>
      </c>
      <c r="T119" s="235">
        <f>S119*H119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R119" s="236" t="s">
        <v>127</v>
      </c>
      <c r="AT119" s="236" t="s">
        <v>123</v>
      </c>
      <c r="AU119" s="236" t="s">
        <v>88</v>
      </c>
      <c r="AY119" s="16" t="s">
        <v>122</v>
      </c>
      <c r="BE119" s="237">
        <f>IF(N119="základní",J119,0)</f>
        <v>0</v>
      </c>
      <c r="BF119" s="237">
        <f>IF(N119="snížená",J119,0)</f>
        <v>0</v>
      </c>
      <c r="BG119" s="237">
        <f>IF(N119="zákl. přenesená",J119,0)</f>
        <v>0</v>
      </c>
      <c r="BH119" s="237">
        <f>IF(N119="sníž. přenesená",J119,0)</f>
        <v>0</v>
      </c>
      <c r="BI119" s="237">
        <f>IF(N119="nulová",J119,0)</f>
        <v>0</v>
      </c>
      <c r="BJ119" s="16" t="s">
        <v>88</v>
      </c>
      <c r="BK119" s="237">
        <f>ROUND(I119*H119,2)</f>
        <v>0</v>
      </c>
      <c r="BL119" s="16" t="s">
        <v>127</v>
      </c>
      <c r="BM119" s="236" t="s">
        <v>128</v>
      </c>
    </row>
    <row r="120" s="2" customFormat="1" ht="16.5" customHeight="1">
      <c r="A120" s="37"/>
      <c r="B120" s="38"/>
      <c r="C120" s="225" t="s">
        <v>90</v>
      </c>
      <c r="D120" s="225" t="s">
        <v>123</v>
      </c>
      <c r="E120" s="226" t="s">
        <v>129</v>
      </c>
      <c r="F120" s="227" t="s">
        <v>130</v>
      </c>
      <c r="G120" s="228" t="s">
        <v>126</v>
      </c>
      <c r="H120" s="229">
        <v>1</v>
      </c>
      <c r="I120" s="230"/>
      <c r="J120" s="231">
        <f>ROUND(I120*H120,2)</f>
        <v>0</v>
      </c>
      <c r="K120" s="227" t="s">
        <v>1</v>
      </c>
      <c r="L120" s="43"/>
      <c r="M120" s="232" t="s">
        <v>1</v>
      </c>
      <c r="N120" s="233" t="s">
        <v>45</v>
      </c>
      <c r="O120" s="90"/>
      <c r="P120" s="234">
        <f>O120*H120</f>
        <v>0</v>
      </c>
      <c r="Q120" s="234">
        <v>0</v>
      </c>
      <c r="R120" s="234">
        <f>Q120*H120</f>
        <v>0</v>
      </c>
      <c r="S120" s="234">
        <v>0</v>
      </c>
      <c r="T120" s="235">
        <f>S120*H120</f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R120" s="236" t="s">
        <v>127</v>
      </c>
      <c r="AT120" s="236" t="s">
        <v>123</v>
      </c>
      <c r="AU120" s="236" t="s">
        <v>88</v>
      </c>
      <c r="AY120" s="16" t="s">
        <v>122</v>
      </c>
      <c r="BE120" s="237">
        <f>IF(N120="základní",J120,0)</f>
        <v>0</v>
      </c>
      <c r="BF120" s="237">
        <f>IF(N120="snížená",J120,0)</f>
        <v>0</v>
      </c>
      <c r="BG120" s="237">
        <f>IF(N120="zákl. přenesená",J120,0)</f>
        <v>0</v>
      </c>
      <c r="BH120" s="237">
        <f>IF(N120="sníž. přenesená",J120,0)</f>
        <v>0</v>
      </c>
      <c r="BI120" s="237">
        <f>IF(N120="nulová",J120,0)</f>
        <v>0</v>
      </c>
      <c r="BJ120" s="16" t="s">
        <v>88</v>
      </c>
      <c r="BK120" s="237">
        <f>ROUND(I120*H120,2)</f>
        <v>0</v>
      </c>
      <c r="BL120" s="16" t="s">
        <v>127</v>
      </c>
      <c r="BM120" s="236" t="s">
        <v>131</v>
      </c>
    </row>
    <row r="121" s="2" customFormat="1" ht="24" customHeight="1">
      <c r="A121" s="37"/>
      <c r="B121" s="38"/>
      <c r="C121" s="225" t="s">
        <v>132</v>
      </c>
      <c r="D121" s="225" t="s">
        <v>123</v>
      </c>
      <c r="E121" s="226" t="s">
        <v>133</v>
      </c>
      <c r="F121" s="227" t="s">
        <v>134</v>
      </c>
      <c r="G121" s="228" t="s">
        <v>126</v>
      </c>
      <c r="H121" s="229">
        <v>1</v>
      </c>
      <c r="I121" s="230"/>
      <c r="J121" s="231">
        <f>ROUND(I121*H121,2)</f>
        <v>0</v>
      </c>
      <c r="K121" s="227" t="s">
        <v>1</v>
      </c>
      <c r="L121" s="43"/>
      <c r="M121" s="232" t="s">
        <v>1</v>
      </c>
      <c r="N121" s="233" t="s">
        <v>45</v>
      </c>
      <c r="O121" s="90"/>
      <c r="P121" s="234">
        <f>O121*H121</f>
        <v>0</v>
      </c>
      <c r="Q121" s="234">
        <v>0</v>
      </c>
      <c r="R121" s="234">
        <f>Q121*H121</f>
        <v>0</v>
      </c>
      <c r="S121" s="234">
        <v>0</v>
      </c>
      <c r="T121" s="235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236" t="s">
        <v>127</v>
      </c>
      <c r="AT121" s="236" t="s">
        <v>123</v>
      </c>
      <c r="AU121" s="236" t="s">
        <v>88</v>
      </c>
      <c r="AY121" s="16" t="s">
        <v>122</v>
      </c>
      <c r="BE121" s="237">
        <f>IF(N121="základní",J121,0)</f>
        <v>0</v>
      </c>
      <c r="BF121" s="237">
        <f>IF(N121="snížená",J121,0)</f>
        <v>0</v>
      </c>
      <c r="BG121" s="237">
        <f>IF(N121="zákl. přenesená",J121,0)</f>
        <v>0</v>
      </c>
      <c r="BH121" s="237">
        <f>IF(N121="sníž. přenesená",J121,0)</f>
        <v>0</v>
      </c>
      <c r="BI121" s="237">
        <f>IF(N121="nulová",J121,0)</f>
        <v>0</v>
      </c>
      <c r="BJ121" s="16" t="s">
        <v>88</v>
      </c>
      <c r="BK121" s="237">
        <f>ROUND(I121*H121,2)</f>
        <v>0</v>
      </c>
      <c r="BL121" s="16" t="s">
        <v>127</v>
      </c>
      <c r="BM121" s="236" t="s">
        <v>135</v>
      </c>
    </row>
    <row r="122" s="2" customFormat="1" ht="16.5" customHeight="1">
      <c r="A122" s="37"/>
      <c r="B122" s="38"/>
      <c r="C122" s="225" t="s">
        <v>136</v>
      </c>
      <c r="D122" s="225" t="s">
        <v>123</v>
      </c>
      <c r="E122" s="226" t="s">
        <v>137</v>
      </c>
      <c r="F122" s="227" t="s">
        <v>138</v>
      </c>
      <c r="G122" s="228" t="s">
        <v>126</v>
      </c>
      <c r="H122" s="229">
        <v>1</v>
      </c>
      <c r="I122" s="230"/>
      <c r="J122" s="231">
        <f>ROUND(I122*H122,2)</f>
        <v>0</v>
      </c>
      <c r="K122" s="227" t="s">
        <v>1</v>
      </c>
      <c r="L122" s="43"/>
      <c r="M122" s="232" t="s">
        <v>1</v>
      </c>
      <c r="N122" s="233" t="s">
        <v>45</v>
      </c>
      <c r="O122" s="90"/>
      <c r="P122" s="234">
        <f>O122*H122</f>
        <v>0</v>
      </c>
      <c r="Q122" s="234">
        <v>0</v>
      </c>
      <c r="R122" s="234">
        <f>Q122*H122</f>
        <v>0</v>
      </c>
      <c r="S122" s="234">
        <v>0</v>
      </c>
      <c r="T122" s="235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236" t="s">
        <v>127</v>
      </c>
      <c r="AT122" s="236" t="s">
        <v>123</v>
      </c>
      <c r="AU122" s="236" t="s">
        <v>88</v>
      </c>
      <c r="AY122" s="16" t="s">
        <v>122</v>
      </c>
      <c r="BE122" s="237">
        <f>IF(N122="základní",J122,0)</f>
        <v>0</v>
      </c>
      <c r="BF122" s="237">
        <f>IF(N122="snížená",J122,0)</f>
        <v>0</v>
      </c>
      <c r="BG122" s="237">
        <f>IF(N122="zákl. přenesená",J122,0)</f>
        <v>0</v>
      </c>
      <c r="BH122" s="237">
        <f>IF(N122="sníž. přenesená",J122,0)</f>
        <v>0</v>
      </c>
      <c r="BI122" s="237">
        <f>IF(N122="nulová",J122,0)</f>
        <v>0</v>
      </c>
      <c r="BJ122" s="16" t="s">
        <v>88</v>
      </c>
      <c r="BK122" s="237">
        <f>ROUND(I122*H122,2)</f>
        <v>0</v>
      </c>
      <c r="BL122" s="16" t="s">
        <v>127</v>
      </c>
      <c r="BM122" s="236" t="s">
        <v>139</v>
      </c>
    </row>
    <row r="123" s="2" customFormat="1" ht="16.5" customHeight="1">
      <c r="A123" s="37"/>
      <c r="B123" s="38"/>
      <c r="C123" s="225" t="s">
        <v>121</v>
      </c>
      <c r="D123" s="225" t="s">
        <v>123</v>
      </c>
      <c r="E123" s="226" t="s">
        <v>140</v>
      </c>
      <c r="F123" s="227" t="s">
        <v>141</v>
      </c>
      <c r="G123" s="228" t="s">
        <v>142</v>
      </c>
      <c r="H123" s="229">
        <v>1</v>
      </c>
      <c r="I123" s="230"/>
      <c r="J123" s="231">
        <f>ROUND(I123*H123,2)</f>
        <v>0</v>
      </c>
      <c r="K123" s="227" t="s">
        <v>1</v>
      </c>
      <c r="L123" s="43"/>
      <c r="M123" s="232" t="s">
        <v>1</v>
      </c>
      <c r="N123" s="233" t="s">
        <v>45</v>
      </c>
      <c r="O123" s="90"/>
      <c r="P123" s="234">
        <f>O123*H123</f>
        <v>0</v>
      </c>
      <c r="Q123" s="234">
        <v>0</v>
      </c>
      <c r="R123" s="234">
        <f>Q123*H123</f>
        <v>0</v>
      </c>
      <c r="S123" s="234">
        <v>0</v>
      </c>
      <c r="T123" s="235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236" t="s">
        <v>127</v>
      </c>
      <c r="AT123" s="236" t="s">
        <v>123</v>
      </c>
      <c r="AU123" s="236" t="s">
        <v>88</v>
      </c>
      <c r="AY123" s="16" t="s">
        <v>122</v>
      </c>
      <c r="BE123" s="237">
        <f>IF(N123="základní",J123,0)</f>
        <v>0</v>
      </c>
      <c r="BF123" s="237">
        <f>IF(N123="snížená",J123,0)</f>
        <v>0</v>
      </c>
      <c r="BG123" s="237">
        <f>IF(N123="zákl. přenesená",J123,0)</f>
        <v>0</v>
      </c>
      <c r="BH123" s="237">
        <f>IF(N123="sníž. přenesená",J123,0)</f>
        <v>0</v>
      </c>
      <c r="BI123" s="237">
        <f>IF(N123="nulová",J123,0)</f>
        <v>0</v>
      </c>
      <c r="BJ123" s="16" t="s">
        <v>88</v>
      </c>
      <c r="BK123" s="237">
        <f>ROUND(I123*H123,2)</f>
        <v>0</v>
      </c>
      <c r="BL123" s="16" t="s">
        <v>127</v>
      </c>
      <c r="BM123" s="236" t="s">
        <v>143</v>
      </c>
    </row>
    <row r="124" s="2" customFormat="1" ht="16.5" customHeight="1">
      <c r="A124" s="37"/>
      <c r="B124" s="38"/>
      <c r="C124" s="225" t="s">
        <v>144</v>
      </c>
      <c r="D124" s="225" t="s">
        <v>123</v>
      </c>
      <c r="E124" s="226" t="s">
        <v>145</v>
      </c>
      <c r="F124" s="227" t="s">
        <v>146</v>
      </c>
      <c r="G124" s="228" t="s">
        <v>126</v>
      </c>
      <c r="H124" s="229">
        <v>1</v>
      </c>
      <c r="I124" s="230"/>
      <c r="J124" s="231">
        <f>ROUND(I124*H124,2)</f>
        <v>0</v>
      </c>
      <c r="K124" s="227" t="s">
        <v>1</v>
      </c>
      <c r="L124" s="43"/>
      <c r="M124" s="232" t="s">
        <v>1</v>
      </c>
      <c r="N124" s="233" t="s">
        <v>45</v>
      </c>
      <c r="O124" s="90"/>
      <c r="P124" s="234">
        <f>O124*H124</f>
        <v>0</v>
      </c>
      <c r="Q124" s="234">
        <v>0</v>
      </c>
      <c r="R124" s="234">
        <f>Q124*H124</f>
        <v>0</v>
      </c>
      <c r="S124" s="234">
        <v>0</v>
      </c>
      <c r="T124" s="235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36" t="s">
        <v>127</v>
      </c>
      <c r="AT124" s="236" t="s">
        <v>123</v>
      </c>
      <c r="AU124" s="236" t="s">
        <v>88</v>
      </c>
      <c r="AY124" s="16" t="s">
        <v>122</v>
      </c>
      <c r="BE124" s="237">
        <f>IF(N124="základní",J124,0)</f>
        <v>0</v>
      </c>
      <c r="BF124" s="237">
        <f>IF(N124="snížená",J124,0)</f>
        <v>0</v>
      </c>
      <c r="BG124" s="237">
        <f>IF(N124="zákl. přenesená",J124,0)</f>
        <v>0</v>
      </c>
      <c r="BH124" s="237">
        <f>IF(N124="sníž. přenesená",J124,0)</f>
        <v>0</v>
      </c>
      <c r="BI124" s="237">
        <f>IF(N124="nulová",J124,0)</f>
        <v>0</v>
      </c>
      <c r="BJ124" s="16" t="s">
        <v>88</v>
      </c>
      <c r="BK124" s="237">
        <f>ROUND(I124*H124,2)</f>
        <v>0</v>
      </c>
      <c r="BL124" s="16" t="s">
        <v>127</v>
      </c>
      <c r="BM124" s="236" t="s">
        <v>147</v>
      </c>
    </row>
    <row r="125" s="2" customFormat="1" ht="16.5" customHeight="1">
      <c r="A125" s="37"/>
      <c r="B125" s="38"/>
      <c r="C125" s="225" t="s">
        <v>148</v>
      </c>
      <c r="D125" s="225" t="s">
        <v>123</v>
      </c>
      <c r="E125" s="226" t="s">
        <v>149</v>
      </c>
      <c r="F125" s="227" t="s">
        <v>150</v>
      </c>
      <c r="G125" s="228" t="s">
        <v>151</v>
      </c>
      <c r="H125" s="229">
        <v>5</v>
      </c>
      <c r="I125" s="230"/>
      <c r="J125" s="231">
        <f>ROUND(I125*H125,2)</f>
        <v>0</v>
      </c>
      <c r="K125" s="227" t="s">
        <v>1</v>
      </c>
      <c r="L125" s="43"/>
      <c r="M125" s="238" t="s">
        <v>1</v>
      </c>
      <c r="N125" s="239" t="s">
        <v>45</v>
      </c>
      <c r="O125" s="240"/>
      <c r="P125" s="241">
        <f>O125*H125</f>
        <v>0</v>
      </c>
      <c r="Q125" s="241">
        <v>0</v>
      </c>
      <c r="R125" s="241">
        <f>Q125*H125</f>
        <v>0</v>
      </c>
      <c r="S125" s="241">
        <v>0</v>
      </c>
      <c r="T125" s="242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36" t="s">
        <v>127</v>
      </c>
      <c r="AT125" s="236" t="s">
        <v>123</v>
      </c>
      <c r="AU125" s="236" t="s">
        <v>88</v>
      </c>
      <c r="AY125" s="16" t="s">
        <v>122</v>
      </c>
      <c r="BE125" s="237">
        <f>IF(N125="základní",J125,0)</f>
        <v>0</v>
      </c>
      <c r="BF125" s="237">
        <f>IF(N125="snížená",J125,0)</f>
        <v>0</v>
      </c>
      <c r="BG125" s="237">
        <f>IF(N125="zákl. přenesená",J125,0)</f>
        <v>0</v>
      </c>
      <c r="BH125" s="237">
        <f>IF(N125="sníž. přenesená",J125,0)</f>
        <v>0</v>
      </c>
      <c r="BI125" s="237">
        <f>IF(N125="nulová",J125,0)</f>
        <v>0</v>
      </c>
      <c r="BJ125" s="16" t="s">
        <v>88</v>
      </c>
      <c r="BK125" s="237">
        <f>ROUND(I125*H125,2)</f>
        <v>0</v>
      </c>
      <c r="BL125" s="16" t="s">
        <v>127</v>
      </c>
      <c r="BM125" s="236" t="s">
        <v>152</v>
      </c>
    </row>
    <row r="126" s="2" customFormat="1" ht="6.96" customHeight="1">
      <c r="A126" s="37"/>
      <c r="B126" s="65"/>
      <c r="C126" s="66"/>
      <c r="D126" s="66"/>
      <c r="E126" s="66"/>
      <c r="F126" s="66"/>
      <c r="G126" s="66"/>
      <c r="H126" s="66"/>
      <c r="I126" s="182"/>
      <c r="J126" s="66"/>
      <c r="K126" s="66"/>
      <c r="L126" s="43"/>
      <c r="M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</sheetData>
  <sheetProtection sheet="1" autoFilter="0" formatColumns="0" formatRows="0" objects="1" scenarios="1" spinCount="100000" saltValue="k3AoXxy6JuPeuf/mh9wCuyubuPGqmvI0tBShKJwRPcNx7dnC+uSXIE4+I7V6aqI1C1iuuHOGbP3r4H0EVbdGng==" hashValue="rMHqsT9EVP/ZLYvHsSdemjbZt0bfm8nXifhqkbLlrMPvF2nrWzLtOaTP6kMSKil/K80no4sUFNarCBAD5P14YQ==" algorithmName="SHA-512" password="CC35"/>
  <autoFilter ref="C116:K125"/>
  <mergeCells count="9">
    <mergeCell ref="E7:H7"/>
    <mergeCell ref="E9:H9"/>
    <mergeCell ref="E18:H18"/>
    <mergeCell ref="E27:H27"/>
    <mergeCell ref="E85:H85"/>
    <mergeCell ref="E87:H87"/>
    <mergeCell ref="E107:H107"/>
    <mergeCell ref="E109:H10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style="1" customWidth="1"/>
    <col min="2" max="2" width="1.67" style="1" customWidth="1"/>
    <col min="3" max="3" width="4.17" style="1" customWidth="1"/>
    <col min="4" max="4" width="4.33" style="1" customWidth="1"/>
    <col min="5" max="5" width="17.17" style="1" customWidth="1"/>
    <col min="6" max="6" width="50.83" style="1" customWidth="1"/>
    <col min="7" max="7" width="7" style="1" customWidth="1"/>
    <col min="8" max="8" width="11.5" style="1" customWidth="1"/>
    <col min="9" max="9" width="20.17" style="135" customWidth="1"/>
    <col min="10" max="10" width="20.17" style="1" customWidth="1"/>
    <col min="11" max="11" width="20.17" style="1" customWidth="1"/>
    <col min="12" max="12" width="9.33" style="1" customWidth="1"/>
    <col min="13" max="13" width="10.83" style="1" hidden="1" customWidth="1"/>
    <col min="14" max="14" width="9.33" style="1" hidden="1"/>
    <col min="15" max="15" width="14.17" style="1" hidden="1" customWidth="1"/>
    <col min="16" max="16" width="14.17" style="1" hidden="1" customWidth="1"/>
    <col min="17" max="17" width="14.17" style="1" hidden="1" customWidth="1"/>
    <col min="18" max="18" width="14.17" style="1" hidden="1" customWidth="1"/>
    <col min="19" max="19" width="14.17" style="1" hidden="1" customWidth="1"/>
    <col min="20" max="20" width="14.17" style="1" hidden="1" customWidth="1"/>
    <col min="21" max="21" width="16.33" style="1" hidden="1" customWidth="1"/>
    <col min="22" max="22" width="12.33" style="1" customWidth="1"/>
    <col min="23" max="23" width="16.33" style="1" customWidth="1"/>
    <col min="24" max="24" width="12.33" style="1" customWidth="1"/>
    <col min="25" max="25" width="15" style="1" customWidth="1"/>
    <col min="26" max="26" width="11" style="1" customWidth="1"/>
    <col min="27" max="27" width="15" style="1" customWidth="1"/>
    <col min="28" max="28" width="16.33" style="1" customWidth="1"/>
    <col min="29" max="29" width="11" style="1" customWidth="1"/>
    <col min="30" max="30" width="15" style="1" customWidth="1"/>
    <col min="31" max="31" width="16.33" style="1" customWidth="1"/>
    <col min="44" max="44" width="9.33" style="1" hidden="1"/>
    <col min="45" max="45" width="9.33" style="1" hidden="1"/>
    <col min="46" max="46" width="9.33" style="1" hidden="1"/>
    <col min="47" max="47" width="9.33" style="1" hidden="1"/>
    <col min="48" max="48" width="9.33" style="1" hidden="1"/>
    <col min="49" max="49" width="9.33" style="1" hidden="1"/>
    <col min="50" max="50" width="9.33" style="1" hidden="1"/>
    <col min="51" max="51" width="9.33" style="1" hidden="1"/>
    <col min="52" max="52" width="9.33" style="1" hidden="1"/>
    <col min="53" max="53" width="9.33" style="1" hidden="1"/>
    <col min="54" max="54" width="9.33" style="1" hidden="1"/>
    <col min="55" max="55" width="9.33" style="1" hidden="1"/>
    <col min="56" max="56" width="9.33" style="1" hidden="1"/>
    <col min="57" max="57" width="9.33" style="1" hidden="1"/>
    <col min="58" max="58" width="9.33" style="1" hidden="1"/>
    <col min="59" max="59" width="9.33" style="1" hidden="1"/>
    <col min="60" max="60" width="9.33" style="1" hidden="1"/>
    <col min="61" max="61" width="9.33" style="1" hidden="1"/>
    <col min="62" max="62" width="9.33" style="1" hidden="1"/>
    <col min="63" max="63" width="9.33" style="1" hidden="1"/>
    <col min="64" max="64" width="9.33" style="1" hidden="1"/>
    <col min="65" max="65" width="9.33" style="1" hidden="1"/>
  </cols>
  <sheetData>
    <row r="2" s="1" customFormat="1" ht="36.96" customHeight="1">
      <c r="I2" s="13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93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8"/>
      <c r="J3" s="137"/>
      <c r="K3" s="137"/>
      <c r="L3" s="19"/>
      <c r="AT3" s="16" t="s">
        <v>90</v>
      </c>
    </row>
    <row r="4" s="1" customFormat="1" ht="24.96" customHeight="1">
      <c r="B4" s="19"/>
      <c r="D4" s="139" t="s">
        <v>97</v>
      </c>
      <c r="I4" s="135"/>
      <c r="L4" s="19"/>
      <c r="M4" s="140" t="s">
        <v>10</v>
      </c>
      <c r="AT4" s="16" t="s">
        <v>4</v>
      </c>
    </row>
    <row r="5" s="1" customFormat="1" ht="6.96" customHeight="1">
      <c r="B5" s="19"/>
      <c r="I5" s="135"/>
      <c r="L5" s="19"/>
    </row>
    <row r="6" s="1" customFormat="1" ht="12" customHeight="1">
      <c r="B6" s="19"/>
      <c r="D6" s="141" t="s">
        <v>16</v>
      </c>
      <c r="I6" s="135"/>
      <c r="L6" s="19"/>
    </row>
    <row r="7" s="1" customFormat="1" ht="16.5" customHeight="1">
      <c r="B7" s="19"/>
      <c r="E7" s="142" t="str">
        <f>'Rekapitulace stavby'!K6</f>
        <v>Rekonstrukce odstavné plochy před areálem DPMP a.s.</v>
      </c>
      <c r="F7" s="141"/>
      <c r="G7" s="141"/>
      <c r="H7" s="141"/>
      <c r="I7" s="135"/>
      <c r="L7" s="19"/>
    </row>
    <row r="8" s="2" customFormat="1" ht="12" customHeight="1">
      <c r="A8" s="37"/>
      <c r="B8" s="43"/>
      <c r="C8" s="37"/>
      <c r="D8" s="141" t="s">
        <v>98</v>
      </c>
      <c r="E8" s="37"/>
      <c r="F8" s="37"/>
      <c r="G8" s="37"/>
      <c r="H8" s="37"/>
      <c r="I8" s="143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4" t="s">
        <v>153</v>
      </c>
      <c r="F9" s="37"/>
      <c r="G9" s="37"/>
      <c r="H9" s="37"/>
      <c r="I9" s="143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143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1" t="s">
        <v>18</v>
      </c>
      <c r="E11" s="37"/>
      <c r="F11" s="145" t="s">
        <v>1</v>
      </c>
      <c r="G11" s="37"/>
      <c r="H11" s="37"/>
      <c r="I11" s="146" t="s">
        <v>19</v>
      </c>
      <c r="J11" s="145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1" t="s">
        <v>20</v>
      </c>
      <c r="E12" s="37"/>
      <c r="F12" s="145" t="s">
        <v>21</v>
      </c>
      <c r="G12" s="37"/>
      <c r="H12" s="37"/>
      <c r="I12" s="146" t="s">
        <v>22</v>
      </c>
      <c r="J12" s="147" t="str">
        <f>'Rekapitulace stavby'!AN8</f>
        <v>26. 8. 2019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143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1" t="s">
        <v>24</v>
      </c>
      <c r="E14" s="37"/>
      <c r="F14" s="37"/>
      <c r="G14" s="37"/>
      <c r="H14" s="37"/>
      <c r="I14" s="146" t="s">
        <v>25</v>
      </c>
      <c r="J14" s="145" t="s">
        <v>26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5" t="s">
        <v>27</v>
      </c>
      <c r="F15" s="37"/>
      <c r="G15" s="37"/>
      <c r="H15" s="37"/>
      <c r="I15" s="146" t="s">
        <v>28</v>
      </c>
      <c r="J15" s="145" t="s">
        <v>29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143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1" t="s">
        <v>30</v>
      </c>
      <c r="E17" s="37"/>
      <c r="F17" s="37"/>
      <c r="G17" s="37"/>
      <c r="H17" s="37"/>
      <c r="I17" s="146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5"/>
      <c r="G18" s="145"/>
      <c r="H18" s="145"/>
      <c r="I18" s="146" t="s">
        <v>28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143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1" t="s">
        <v>32</v>
      </c>
      <c r="E20" s="37"/>
      <c r="F20" s="37"/>
      <c r="G20" s="37"/>
      <c r="H20" s="37"/>
      <c r="I20" s="146" t="s">
        <v>25</v>
      </c>
      <c r="J20" s="145" t="s">
        <v>33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5" t="s">
        <v>34</v>
      </c>
      <c r="F21" s="37"/>
      <c r="G21" s="37"/>
      <c r="H21" s="37"/>
      <c r="I21" s="146" t="s">
        <v>28</v>
      </c>
      <c r="J21" s="145" t="s">
        <v>35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143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1" t="s">
        <v>37</v>
      </c>
      <c r="E23" s="37"/>
      <c r="F23" s="37"/>
      <c r="G23" s="37"/>
      <c r="H23" s="37"/>
      <c r="I23" s="146" t="s">
        <v>25</v>
      </c>
      <c r="J23" s="145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5" t="s">
        <v>38</v>
      </c>
      <c r="F24" s="37"/>
      <c r="G24" s="37"/>
      <c r="H24" s="37"/>
      <c r="I24" s="146" t="s">
        <v>28</v>
      </c>
      <c r="J24" s="145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143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1" t="s">
        <v>39</v>
      </c>
      <c r="E26" s="37"/>
      <c r="F26" s="37"/>
      <c r="G26" s="37"/>
      <c r="H26" s="37"/>
      <c r="I26" s="143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51"/>
      <c r="J27" s="148"/>
      <c r="K27" s="148"/>
      <c r="L27" s="152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143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3"/>
      <c r="E29" s="153"/>
      <c r="F29" s="153"/>
      <c r="G29" s="153"/>
      <c r="H29" s="153"/>
      <c r="I29" s="154"/>
      <c r="J29" s="153"/>
      <c r="K29" s="153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55" t="s">
        <v>40</v>
      </c>
      <c r="E30" s="37"/>
      <c r="F30" s="37"/>
      <c r="G30" s="37"/>
      <c r="H30" s="37"/>
      <c r="I30" s="143"/>
      <c r="J30" s="156">
        <f>ROUND(J127,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3"/>
      <c r="E31" s="153"/>
      <c r="F31" s="153"/>
      <c r="G31" s="153"/>
      <c r="H31" s="153"/>
      <c r="I31" s="154"/>
      <c r="J31" s="153"/>
      <c r="K31" s="153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7" t="s">
        <v>42</v>
      </c>
      <c r="G32" s="37"/>
      <c r="H32" s="37"/>
      <c r="I32" s="158" t="s">
        <v>41</v>
      </c>
      <c r="J32" s="157" t="s">
        <v>43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9" t="s">
        <v>44</v>
      </c>
      <c r="E33" s="141" t="s">
        <v>45</v>
      </c>
      <c r="F33" s="160">
        <f>ROUND((SUM(BE127:BE456)),  2)</f>
        <v>0</v>
      </c>
      <c r="G33" s="37"/>
      <c r="H33" s="37"/>
      <c r="I33" s="161">
        <v>0.20999999999999999</v>
      </c>
      <c r="J33" s="160">
        <f>ROUND(((SUM(BE127:BE456))*I33),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41" t="s">
        <v>46</v>
      </c>
      <c r="F34" s="160">
        <f>ROUND((SUM(BF127:BF456)),  2)</f>
        <v>0</v>
      </c>
      <c r="G34" s="37"/>
      <c r="H34" s="37"/>
      <c r="I34" s="161">
        <v>0.14999999999999999</v>
      </c>
      <c r="J34" s="160">
        <f>ROUND(((SUM(BF127:BF456))*I34),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41" t="s">
        <v>47</v>
      </c>
      <c r="F35" s="160">
        <f>ROUND((SUM(BG127:BG456)),  2)</f>
        <v>0</v>
      </c>
      <c r="G35" s="37"/>
      <c r="H35" s="37"/>
      <c r="I35" s="161">
        <v>0.20999999999999999</v>
      </c>
      <c r="J35" s="160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41" t="s">
        <v>48</v>
      </c>
      <c r="F36" s="160">
        <f>ROUND((SUM(BH127:BH456)),  2)</f>
        <v>0</v>
      </c>
      <c r="G36" s="37"/>
      <c r="H36" s="37"/>
      <c r="I36" s="161">
        <v>0.14999999999999999</v>
      </c>
      <c r="J36" s="160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1" t="s">
        <v>49</v>
      </c>
      <c r="F37" s="160">
        <f>ROUND((SUM(BI127:BI456)),  2)</f>
        <v>0</v>
      </c>
      <c r="G37" s="37"/>
      <c r="H37" s="37"/>
      <c r="I37" s="161">
        <v>0</v>
      </c>
      <c r="J37" s="160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143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62"/>
      <c r="D39" s="163" t="s">
        <v>50</v>
      </c>
      <c r="E39" s="164"/>
      <c r="F39" s="164"/>
      <c r="G39" s="165" t="s">
        <v>51</v>
      </c>
      <c r="H39" s="166" t="s">
        <v>52</v>
      </c>
      <c r="I39" s="167"/>
      <c r="J39" s="168">
        <f>SUM(J30:J37)</f>
        <v>0</v>
      </c>
      <c r="K39" s="169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143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I41" s="135"/>
      <c r="L41" s="19"/>
    </row>
    <row r="42" s="1" customFormat="1" ht="14.4" customHeight="1">
      <c r="B42" s="19"/>
      <c r="I42" s="135"/>
      <c r="L42" s="19"/>
    </row>
    <row r="43" s="1" customFormat="1" ht="14.4" customHeight="1">
      <c r="B43" s="19"/>
      <c r="I43" s="135"/>
      <c r="L43" s="19"/>
    </row>
    <row r="44" s="1" customFormat="1" ht="14.4" customHeight="1">
      <c r="B44" s="19"/>
      <c r="I44" s="135"/>
      <c r="L44" s="19"/>
    </row>
    <row r="45" s="1" customFormat="1" ht="14.4" customHeight="1">
      <c r="B45" s="19"/>
      <c r="I45" s="135"/>
      <c r="L45" s="19"/>
    </row>
    <row r="46" s="1" customFormat="1" ht="14.4" customHeight="1">
      <c r="B46" s="19"/>
      <c r="I46" s="135"/>
      <c r="L46" s="19"/>
    </row>
    <row r="47" s="1" customFormat="1" ht="14.4" customHeight="1">
      <c r="B47" s="19"/>
      <c r="I47" s="135"/>
      <c r="L47" s="19"/>
    </row>
    <row r="48" s="1" customFormat="1" ht="14.4" customHeight="1">
      <c r="B48" s="19"/>
      <c r="I48" s="135"/>
      <c r="L48" s="19"/>
    </row>
    <row r="49" s="1" customFormat="1" ht="14.4" customHeight="1">
      <c r="B49" s="19"/>
      <c r="I49" s="135"/>
      <c r="L49" s="19"/>
    </row>
    <row r="50" s="2" customFormat="1" ht="14.4" customHeight="1">
      <c r="B50" s="62"/>
      <c r="D50" s="170" t="s">
        <v>53</v>
      </c>
      <c r="E50" s="171"/>
      <c r="F50" s="171"/>
      <c r="G50" s="170" t="s">
        <v>54</v>
      </c>
      <c r="H50" s="171"/>
      <c r="I50" s="172"/>
      <c r="J50" s="171"/>
      <c r="K50" s="171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3" t="s">
        <v>55</v>
      </c>
      <c r="E61" s="174"/>
      <c r="F61" s="175" t="s">
        <v>56</v>
      </c>
      <c r="G61" s="173" t="s">
        <v>55</v>
      </c>
      <c r="H61" s="174"/>
      <c r="I61" s="176"/>
      <c r="J61" s="177" t="s">
        <v>56</v>
      </c>
      <c r="K61" s="174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0" t="s">
        <v>57</v>
      </c>
      <c r="E65" s="178"/>
      <c r="F65" s="178"/>
      <c r="G65" s="170" t="s">
        <v>58</v>
      </c>
      <c r="H65" s="178"/>
      <c r="I65" s="179"/>
      <c r="J65" s="178"/>
      <c r="K65" s="17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3" t="s">
        <v>55</v>
      </c>
      <c r="E76" s="174"/>
      <c r="F76" s="175" t="s">
        <v>56</v>
      </c>
      <c r="G76" s="173" t="s">
        <v>55</v>
      </c>
      <c r="H76" s="174"/>
      <c r="I76" s="176"/>
      <c r="J76" s="177" t="s">
        <v>56</v>
      </c>
      <c r="K76" s="174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0"/>
      <c r="C77" s="181"/>
      <c r="D77" s="181"/>
      <c r="E77" s="181"/>
      <c r="F77" s="181"/>
      <c r="G77" s="181"/>
      <c r="H77" s="181"/>
      <c r="I77" s="182"/>
      <c r="J77" s="181"/>
      <c r="K77" s="181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3"/>
      <c r="C81" s="184"/>
      <c r="D81" s="184"/>
      <c r="E81" s="184"/>
      <c r="F81" s="184"/>
      <c r="G81" s="184"/>
      <c r="H81" s="184"/>
      <c r="I81" s="185"/>
      <c r="J81" s="184"/>
      <c r="K81" s="184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100</v>
      </c>
      <c r="D82" s="39"/>
      <c r="E82" s="39"/>
      <c r="F82" s="39"/>
      <c r="G82" s="39"/>
      <c r="H82" s="39"/>
      <c r="I82" s="143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143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143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6" t="str">
        <f>E7</f>
        <v>Rekonstrukce odstavné plochy před areálem DPMP a.s.</v>
      </c>
      <c r="F85" s="31"/>
      <c r="G85" s="31"/>
      <c r="H85" s="31"/>
      <c r="I85" s="143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98</v>
      </c>
      <c r="D86" s="39"/>
      <c r="E86" s="39"/>
      <c r="F86" s="39"/>
      <c r="G86" s="39"/>
      <c r="H86" s="39"/>
      <c r="I86" s="143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SO 101 - Zpevněné plochy</v>
      </c>
      <c r="F87" s="39"/>
      <c r="G87" s="39"/>
      <c r="H87" s="39"/>
      <c r="I87" s="143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143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Pardubice</v>
      </c>
      <c r="G89" s="39"/>
      <c r="H89" s="39"/>
      <c r="I89" s="146" t="s">
        <v>22</v>
      </c>
      <c r="J89" s="78" t="str">
        <f>IF(J12="","",J12)</f>
        <v>26. 8. 2019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143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>Dopravní podnik města Pardubice</v>
      </c>
      <c r="G91" s="39"/>
      <c r="H91" s="39"/>
      <c r="I91" s="146" t="s">
        <v>32</v>
      </c>
      <c r="J91" s="35" t="str">
        <f>E21</f>
        <v xml:space="preserve">Prodin a.s.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30</v>
      </c>
      <c r="D92" s="39"/>
      <c r="E92" s="39"/>
      <c r="F92" s="26" t="str">
        <f>IF(E18="","",E18)</f>
        <v>Vyplň údaj</v>
      </c>
      <c r="G92" s="39"/>
      <c r="H92" s="39"/>
      <c r="I92" s="146" t="s">
        <v>37</v>
      </c>
      <c r="J92" s="35" t="str">
        <f>E24</f>
        <v>Bc. Andrea Jílková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143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87" t="s">
        <v>101</v>
      </c>
      <c r="D94" s="188"/>
      <c r="E94" s="188"/>
      <c r="F94" s="188"/>
      <c r="G94" s="188"/>
      <c r="H94" s="188"/>
      <c r="I94" s="189"/>
      <c r="J94" s="190" t="s">
        <v>102</v>
      </c>
      <c r="K94" s="188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143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91" t="s">
        <v>103</v>
      </c>
      <c r="D96" s="39"/>
      <c r="E96" s="39"/>
      <c r="F96" s="39"/>
      <c r="G96" s="39"/>
      <c r="H96" s="39"/>
      <c r="I96" s="143"/>
      <c r="J96" s="109">
        <f>J127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104</v>
      </c>
    </row>
    <row r="97" s="9" customFormat="1" ht="24.96" customHeight="1">
      <c r="A97" s="9"/>
      <c r="B97" s="192"/>
      <c r="C97" s="193"/>
      <c r="D97" s="194" t="s">
        <v>154</v>
      </c>
      <c r="E97" s="195"/>
      <c r="F97" s="195"/>
      <c r="G97" s="195"/>
      <c r="H97" s="195"/>
      <c r="I97" s="196"/>
      <c r="J97" s="197">
        <f>J128</f>
        <v>0</v>
      </c>
      <c r="K97" s="193"/>
      <c r="L97" s="19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2" customFormat="1" ht="19.92" customHeight="1">
      <c r="A98" s="12"/>
      <c r="B98" s="243"/>
      <c r="C98" s="244"/>
      <c r="D98" s="245" t="s">
        <v>155</v>
      </c>
      <c r="E98" s="246"/>
      <c r="F98" s="246"/>
      <c r="G98" s="246"/>
      <c r="H98" s="246"/>
      <c r="I98" s="247"/>
      <c r="J98" s="248">
        <f>J129</f>
        <v>0</v>
      </c>
      <c r="K98" s="244"/>
      <c r="L98" s="249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</row>
    <row r="99" s="12" customFormat="1" ht="19.92" customHeight="1">
      <c r="A99" s="12"/>
      <c r="B99" s="243"/>
      <c r="C99" s="244"/>
      <c r="D99" s="245" t="s">
        <v>156</v>
      </c>
      <c r="E99" s="246"/>
      <c r="F99" s="246"/>
      <c r="G99" s="246"/>
      <c r="H99" s="246"/>
      <c r="I99" s="247"/>
      <c r="J99" s="248">
        <f>J283</f>
        <v>0</v>
      </c>
      <c r="K99" s="244"/>
      <c r="L99" s="249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</row>
    <row r="100" s="12" customFormat="1" ht="19.92" customHeight="1">
      <c r="A100" s="12"/>
      <c r="B100" s="243"/>
      <c r="C100" s="244"/>
      <c r="D100" s="245" t="s">
        <v>157</v>
      </c>
      <c r="E100" s="246"/>
      <c r="F100" s="246"/>
      <c r="G100" s="246"/>
      <c r="H100" s="246"/>
      <c r="I100" s="247"/>
      <c r="J100" s="248">
        <f>J292</f>
        <v>0</v>
      </c>
      <c r="K100" s="244"/>
      <c r="L100" s="249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</row>
    <row r="101" s="12" customFormat="1" ht="19.92" customHeight="1">
      <c r="A101" s="12"/>
      <c r="B101" s="243"/>
      <c r="C101" s="244"/>
      <c r="D101" s="245" t="s">
        <v>158</v>
      </c>
      <c r="E101" s="246"/>
      <c r="F101" s="246"/>
      <c r="G101" s="246"/>
      <c r="H101" s="246"/>
      <c r="I101" s="247"/>
      <c r="J101" s="248">
        <f>J301</f>
        <v>0</v>
      </c>
      <c r="K101" s="244"/>
      <c r="L101" s="249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</row>
    <row r="102" s="12" customFormat="1" ht="19.92" customHeight="1">
      <c r="A102" s="12"/>
      <c r="B102" s="243"/>
      <c r="C102" s="244"/>
      <c r="D102" s="245" t="s">
        <v>159</v>
      </c>
      <c r="E102" s="246"/>
      <c r="F102" s="246"/>
      <c r="G102" s="246"/>
      <c r="H102" s="246"/>
      <c r="I102" s="247"/>
      <c r="J102" s="248">
        <f>J343</f>
        <v>0</v>
      </c>
      <c r="K102" s="244"/>
      <c r="L102" s="249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</row>
    <row r="103" s="12" customFormat="1" ht="19.92" customHeight="1">
      <c r="A103" s="12"/>
      <c r="B103" s="243"/>
      <c r="C103" s="244"/>
      <c r="D103" s="245" t="s">
        <v>160</v>
      </c>
      <c r="E103" s="246"/>
      <c r="F103" s="246"/>
      <c r="G103" s="246"/>
      <c r="H103" s="246"/>
      <c r="I103" s="247"/>
      <c r="J103" s="248">
        <f>J368</f>
        <v>0</v>
      </c>
      <c r="K103" s="244"/>
      <c r="L103" s="249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</row>
    <row r="104" s="12" customFormat="1" ht="19.92" customHeight="1">
      <c r="A104" s="12"/>
      <c r="B104" s="243"/>
      <c r="C104" s="244"/>
      <c r="D104" s="245" t="s">
        <v>161</v>
      </c>
      <c r="E104" s="246"/>
      <c r="F104" s="246"/>
      <c r="G104" s="246"/>
      <c r="H104" s="246"/>
      <c r="I104" s="247"/>
      <c r="J104" s="248">
        <f>J433</f>
        <v>0</v>
      </c>
      <c r="K104" s="244"/>
      <c r="L104" s="249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</row>
    <row r="105" s="12" customFormat="1" ht="19.92" customHeight="1">
      <c r="A105" s="12"/>
      <c r="B105" s="243"/>
      <c r="C105" s="244"/>
      <c r="D105" s="245" t="s">
        <v>162</v>
      </c>
      <c r="E105" s="246"/>
      <c r="F105" s="246"/>
      <c r="G105" s="246"/>
      <c r="H105" s="246"/>
      <c r="I105" s="247"/>
      <c r="J105" s="248">
        <f>J451</f>
        <v>0</v>
      </c>
      <c r="K105" s="244"/>
      <c r="L105" s="249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</row>
    <row r="106" s="9" customFormat="1" ht="24.96" customHeight="1">
      <c r="A106" s="9"/>
      <c r="B106" s="192"/>
      <c r="C106" s="193"/>
      <c r="D106" s="194" t="s">
        <v>163</v>
      </c>
      <c r="E106" s="195"/>
      <c r="F106" s="195"/>
      <c r="G106" s="195"/>
      <c r="H106" s="195"/>
      <c r="I106" s="196"/>
      <c r="J106" s="197">
        <f>J453</f>
        <v>0</v>
      </c>
      <c r="K106" s="193"/>
      <c r="L106" s="198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2" customFormat="1" ht="19.92" customHeight="1">
      <c r="A107" s="12"/>
      <c r="B107" s="243"/>
      <c r="C107" s="244"/>
      <c r="D107" s="245" t="s">
        <v>164</v>
      </c>
      <c r="E107" s="246"/>
      <c r="F107" s="246"/>
      <c r="G107" s="246"/>
      <c r="H107" s="246"/>
      <c r="I107" s="247"/>
      <c r="J107" s="248">
        <f>J454</f>
        <v>0</v>
      </c>
      <c r="K107" s="244"/>
      <c r="L107" s="249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</row>
    <row r="108" s="2" customFormat="1" ht="21.84" customHeight="1">
      <c r="A108" s="37"/>
      <c r="B108" s="38"/>
      <c r="C108" s="39"/>
      <c r="D108" s="39"/>
      <c r="E108" s="39"/>
      <c r="F108" s="39"/>
      <c r="G108" s="39"/>
      <c r="H108" s="39"/>
      <c r="I108" s="143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65"/>
      <c r="C109" s="66"/>
      <c r="D109" s="66"/>
      <c r="E109" s="66"/>
      <c r="F109" s="66"/>
      <c r="G109" s="66"/>
      <c r="H109" s="66"/>
      <c r="I109" s="182"/>
      <c r="J109" s="66"/>
      <c r="K109" s="66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3" s="2" customFormat="1" ht="6.96" customHeight="1">
      <c r="A113" s="37"/>
      <c r="B113" s="67"/>
      <c r="C113" s="68"/>
      <c r="D113" s="68"/>
      <c r="E113" s="68"/>
      <c r="F113" s="68"/>
      <c r="G113" s="68"/>
      <c r="H113" s="68"/>
      <c r="I113" s="185"/>
      <c r="J113" s="68"/>
      <c r="K113" s="68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24.96" customHeight="1">
      <c r="A114" s="37"/>
      <c r="B114" s="38"/>
      <c r="C114" s="22" t="s">
        <v>106</v>
      </c>
      <c r="D114" s="39"/>
      <c r="E114" s="39"/>
      <c r="F114" s="39"/>
      <c r="G114" s="39"/>
      <c r="H114" s="39"/>
      <c r="I114" s="143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9"/>
      <c r="D115" s="39"/>
      <c r="E115" s="39"/>
      <c r="F115" s="39"/>
      <c r="G115" s="39"/>
      <c r="H115" s="39"/>
      <c r="I115" s="143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16</v>
      </c>
      <c r="D116" s="39"/>
      <c r="E116" s="39"/>
      <c r="F116" s="39"/>
      <c r="G116" s="39"/>
      <c r="H116" s="39"/>
      <c r="I116" s="143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6.5" customHeight="1">
      <c r="A117" s="37"/>
      <c r="B117" s="38"/>
      <c r="C117" s="39"/>
      <c r="D117" s="39"/>
      <c r="E117" s="186" t="str">
        <f>E7</f>
        <v>Rekonstrukce odstavné plochy před areálem DPMP a.s.</v>
      </c>
      <c r="F117" s="31"/>
      <c r="G117" s="31"/>
      <c r="H117" s="31"/>
      <c r="I117" s="143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98</v>
      </c>
      <c r="D118" s="39"/>
      <c r="E118" s="39"/>
      <c r="F118" s="39"/>
      <c r="G118" s="39"/>
      <c r="H118" s="39"/>
      <c r="I118" s="143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6.5" customHeight="1">
      <c r="A119" s="37"/>
      <c r="B119" s="38"/>
      <c r="C119" s="39"/>
      <c r="D119" s="39"/>
      <c r="E119" s="75" t="str">
        <f>E9</f>
        <v>SO 101 - Zpevněné plochy</v>
      </c>
      <c r="F119" s="39"/>
      <c r="G119" s="39"/>
      <c r="H119" s="39"/>
      <c r="I119" s="143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6.96" customHeight="1">
      <c r="A120" s="37"/>
      <c r="B120" s="38"/>
      <c r="C120" s="39"/>
      <c r="D120" s="39"/>
      <c r="E120" s="39"/>
      <c r="F120" s="39"/>
      <c r="G120" s="39"/>
      <c r="H120" s="39"/>
      <c r="I120" s="143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2" customHeight="1">
      <c r="A121" s="37"/>
      <c r="B121" s="38"/>
      <c r="C121" s="31" t="s">
        <v>20</v>
      </c>
      <c r="D121" s="39"/>
      <c r="E121" s="39"/>
      <c r="F121" s="26" t="str">
        <f>F12</f>
        <v>Pardubice</v>
      </c>
      <c r="G121" s="39"/>
      <c r="H121" s="39"/>
      <c r="I121" s="146" t="s">
        <v>22</v>
      </c>
      <c r="J121" s="78" t="str">
        <f>IF(J12="","",J12)</f>
        <v>26. 8. 2019</v>
      </c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6.96" customHeight="1">
      <c r="A122" s="37"/>
      <c r="B122" s="38"/>
      <c r="C122" s="39"/>
      <c r="D122" s="39"/>
      <c r="E122" s="39"/>
      <c r="F122" s="39"/>
      <c r="G122" s="39"/>
      <c r="H122" s="39"/>
      <c r="I122" s="143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5.15" customHeight="1">
      <c r="A123" s="37"/>
      <c r="B123" s="38"/>
      <c r="C123" s="31" t="s">
        <v>24</v>
      </c>
      <c r="D123" s="39"/>
      <c r="E123" s="39"/>
      <c r="F123" s="26" t="str">
        <f>E15</f>
        <v>Dopravní podnik města Pardubice</v>
      </c>
      <c r="G123" s="39"/>
      <c r="H123" s="39"/>
      <c r="I123" s="146" t="s">
        <v>32</v>
      </c>
      <c r="J123" s="35" t="str">
        <f>E21</f>
        <v xml:space="preserve">Prodin a.s. </v>
      </c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5.15" customHeight="1">
      <c r="A124" s="37"/>
      <c r="B124" s="38"/>
      <c r="C124" s="31" t="s">
        <v>30</v>
      </c>
      <c r="D124" s="39"/>
      <c r="E124" s="39"/>
      <c r="F124" s="26" t="str">
        <f>IF(E18="","",E18)</f>
        <v>Vyplň údaj</v>
      </c>
      <c r="G124" s="39"/>
      <c r="H124" s="39"/>
      <c r="I124" s="146" t="s">
        <v>37</v>
      </c>
      <c r="J124" s="35" t="str">
        <f>E24</f>
        <v>Bc. Andrea Jílková</v>
      </c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0.32" customHeight="1">
      <c r="A125" s="37"/>
      <c r="B125" s="38"/>
      <c r="C125" s="39"/>
      <c r="D125" s="39"/>
      <c r="E125" s="39"/>
      <c r="F125" s="39"/>
      <c r="G125" s="39"/>
      <c r="H125" s="39"/>
      <c r="I125" s="143"/>
      <c r="J125" s="39"/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10" customFormat="1" ht="29.28" customHeight="1">
      <c r="A126" s="199"/>
      <c r="B126" s="200"/>
      <c r="C126" s="201" t="s">
        <v>107</v>
      </c>
      <c r="D126" s="202" t="s">
        <v>65</v>
      </c>
      <c r="E126" s="202" t="s">
        <v>61</v>
      </c>
      <c r="F126" s="202" t="s">
        <v>62</v>
      </c>
      <c r="G126" s="202" t="s">
        <v>108</v>
      </c>
      <c r="H126" s="202" t="s">
        <v>109</v>
      </c>
      <c r="I126" s="203" t="s">
        <v>110</v>
      </c>
      <c r="J126" s="202" t="s">
        <v>102</v>
      </c>
      <c r="K126" s="204" t="s">
        <v>111</v>
      </c>
      <c r="L126" s="205"/>
      <c r="M126" s="99" t="s">
        <v>1</v>
      </c>
      <c r="N126" s="100" t="s">
        <v>44</v>
      </c>
      <c r="O126" s="100" t="s">
        <v>112</v>
      </c>
      <c r="P126" s="100" t="s">
        <v>113</v>
      </c>
      <c r="Q126" s="100" t="s">
        <v>114</v>
      </c>
      <c r="R126" s="100" t="s">
        <v>115</v>
      </c>
      <c r="S126" s="100" t="s">
        <v>116</v>
      </c>
      <c r="T126" s="101" t="s">
        <v>117</v>
      </c>
      <c r="U126" s="199"/>
      <c r="V126" s="199"/>
      <c r="W126" s="199"/>
      <c r="X126" s="199"/>
      <c r="Y126" s="199"/>
      <c r="Z126" s="199"/>
      <c r="AA126" s="199"/>
      <c r="AB126" s="199"/>
      <c r="AC126" s="199"/>
      <c r="AD126" s="199"/>
      <c r="AE126" s="199"/>
    </row>
    <row r="127" s="2" customFormat="1" ht="22.8" customHeight="1">
      <c r="A127" s="37"/>
      <c r="B127" s="38"/>
      <c r="C127" s="106" t="s">
        <v>118</v>
      </c>
      <c r="D127" s="39"/>
      <c r="E127" s="39"/>
      <c r="F127" s="39"/>
      <c r="G127" s="39"/>
      <c r="H127" s="39"/>
      <c r="I127" s="143"/>
      <c r="J127" s="206">
        <f>BK127</f>
        <v>0</v>
      </c>
      <c r="K127" s="39"/>
      <c r="L127" s="43"/>
      <c r="M127" s="102"/>
      <c r="N127" s="207"/>
      <c r="O127" s="103"/>
      <c r="P127" s="208">
        <f>P128+P453</f>
        <v>0</v>
      </c>
      <c r="Q127" s="103"/>
      <c r="R127" s="208">
        <f>R128+R453</f>
        <v>1023.1926008600001</v>
      </c>
      <c r="S127" s="103"/>
      <c r="T127" s="209">
        <f>T128+T453</f>
        <v>843.53420000000006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T127" s="16" t="s">
        <v>79</v>
      </c>
      <c r="AU127" s="16" t="s">
        <v>104</v>
      </c>
      <c r="BK127" s="210">
        <f>BK128+BK453</f>
        <v>0</v>
      </c>
    </row>
    <row r="128" s="11" customFormat="1" ht="25.92" customHeight="1">
      <c r="A128" s="11"/>
      <c r="B128" s="211"/>
      <c r="C128" s="212"/>
      <c r="D128" s="213" t="s">
        <v>79</v>
      </c>
      <c r="E128" s="214" t="s">
        <v>165</v>
      </c>
      <c r="F128" s="214" t="s">
        <v>166</v>
      </c>
      <c r="G128" s="212"/>
      <c r="H128" s="212"/>
      <c r="I128" s="215"/>
      <c r="J128" s="216">
        <f>BK128</f>
        <v>0</v>
      </c>
      <c r="K128" s="212"/>
      <c r="L128" s="217"/>
      <c r="M128" s="218"/>
      <c r="N128" s="219"/>
      <c r="O128" s="219"/>
      <c r="P128" s="220">
        <f>P129+P283+P292+P301+P343+P368+P433+P451</f>
        <v>0</v>
      </c>
      <c r="Q128" s="219"/>
      <c r="R128" s="220">
        <f>R129+R283+R292+R301+R343+R368+R433+R451</f>
        <v>1023.1498208600001</v>
      </c>
      <c r="S128" s="219"/>
      <c r="T128" s="221">
        <f>T129+T283+T292+T301+T343+T368+T433+T451</f>
        <v>843.53420000000006</v>
      </c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R128" s="222" t="s">
        <v>88</v>
      </c>
      <c r="AT128" s="223" t="s">
        <v>79</v>
      </c>
      <c r="AU128" s="223" t="s">
        <v>80</v>
      </c>
      <c r="AY128" s="222" t="s">
        <v>122</v>
      </c>
      <c r="BK128" s="224">
        <f>BK129+BK283+BK292+BK301+BK343+BK368+BK433+BK451</f>
        <v>0</v>
      </c>
    </row>
    <row r="129" s="11" customFormat="1" ht="22.8" customHeight="1">
      <c r="A129" s="11"/>
      <c r="B129" s="211"/>
      <c r="C129" s="212"/>
      <c r="D129" s="213" t="s">
        <v>79</v>
      </c>
      <c r="E129" s="250" t="s">
        <v>88</v>
      </c>
      <c r="F129" s="250" t="s">
        <v>167</v>
      </c>
      <c r="G129" s="212"/>
      <c r="H129" s="212"/>
      <c r="I129" s="215"/>
      <c r="J129" s="251">
        <f>BK129</f>
        <v>0</v>
      </c>
      <c r="K129" s="212"/>
      <c r="L129" s="217"/>
      <c r="M129" s="218"/>
      <c r="N129" s="219"/>
      <c r="O129" s="219"/>
      <c r="P129" s="220">
        <f>SUM(P130:P282)</f>
        <v>0</v>
      </c>
      <c r="Q129" s="219"/>
      <c r="R129" s="220">
        <f>SUM(R130:R282)</f>
        <v>55.467197999999996</v>
      </c>
      <c r="S129" s="219"/>
      <c r="T129" s="221">
        <f>SUM(T130:T282)</f>
        <v>840.149</v>
      </c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R129" s="222" t="s">
        <v>88</v>
      </c>
      <c r="AT129" s="223" t="s">
        <v>79</v>
      </c>
      <c r="AU129" s="223" t="s">
        <v>88</v>
      </c>
      <c r="AY129" s="222" t="s">
        <v>122</v>
      </c>
      <c r="BK129" s="224">
        <f>SUM(BK130:BK282)</f>
        <v>0</v>
      </c>
    </row>
    <row r="130" s="2" customFormat="1" ht="24" customHeight="1">
      <c r="A130" s="37"/>
      <c r="B130" s="38"/>
      <c r="C130" s="225" t="s">
        <v>88</v>
      </c>
      <c r="D130" s="225" t="s">
        <v>123</v>
      </c>
      <c r="E130" s="226" t="s">
        <v>168</v>
      </c>
      <c r="F130" s="227" t="s">
        <v>169</v>
      </c>
      <c r="G130" s="228" t="s">
        <v>126</v>
      </c>
      <c r="H130" s="229">
        <v>1</v>
      </c>
      <c r="I130" s="230"/>
      <c r="J130" s="231">
        <f>ROUND(I130*H130,2)</f>
        <v>0</v>
      </c>
      <c r="K130" s="227" t="s">
        <v>1</v>
      </c>
      <c r="L130" s="43"/>
      <c r="M130" s="232" t="s">
        <v>1</v>
      </c>
      <c r="N130" s="233" t="s">
        <v>45</v>
      </c>
      <c r="O130" s="90"/>
      <c r="P130" s="234">
        <f>O130*H130</f>
        <v>0</v>
      </c>
      <c r="Q130" s="234">
        <v>0</v>
      </c>
      <c r="R130" s="234">
        <f>Q130*H130</f>
        <v>0</v>
      </c>
      <c r="S130" s="234">
        <v>0</v>
      </c>
      <c r="T130" s="235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36" t="s">
        <v>136</v>
      </c>
      <c r="AT130" s="236" t="s">
        <v>123</v>
      </c>
      <c r="AU130" s="236" t="s">
        <v>90</v>
      </c>
      <c r="AY130" s="16" t="s">
        <v>122</v>
      </c>
      <c r="BE130" s="237">
        <f>IF(N130="základní",J130,0)</f>
        <v>0</v>
      </c>
      <c r="BF130" s="237">
        <f>IF(N130="snížená",J130,0)</f>
        <v>0</v>
      </c>
      <c r="BG130" s="237">
        <f>IF(N130="zákl. přenesená",J130,0)</f>
        <v>0</v>
      </c>
      <c r="BH130" s="237">
        <f>IF(N130="sníž. přenesená",J130,0)</f>
        <v>0</v>
      </c>
      <c r="BI130" s="237">
        <f>IF(N130="nulová",J130,0)</f>
        <v>0</v>
      </c>
      <c r="BJ130" s="16" t="s">
        <v>88</v>
      </c>
      <c r="BK130" s="237">
        <f>ROUND(I130*H130,2)</f>
        <v>0</v>
      </c>
      <c r="BL130" s="16" t="s">
        <v>136</v>
      </c>
      <c r="BM130" s="236" t="s">
        <v>170</v>
      </c>
    </row>
    <row r="131" s="2" customFormat="1">
      <c r="A131" s="37"/>
      <c r="B131" s="38"/>
      <c r="C131" s="39"/>
      <c r="D131" s="252" t="s">
        <v>171</v>
      </c>
      <c r="E131" s="39"/>
      <c r="F131" s="253" t="s">
        <v>172</v>
      </c>
      <c r="G131" s="39"/>
      <c r="H131" s="39"/>
      <c r="I131" s="143"/>
      <c r="J131" s="39"/>
      <c r="K131" s="39"/>
      <c r="L131" s="43"/>
      <c r="M131" s="254"/>
      <c r="N131" s="255"/>
      <c r="O131" s="90"/>
      <c r="P131" s="90"/>
      <c r="Q131" s="90"/>
      <c r="R131" s="90"/>
      <c r="S131" s="90"/>
      <c r="T131" s="91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16" t="s">
        <v>171</v>
      </c>
      <c r="AU131" s="16" t="s">
        <v>90</v>
      </c>
    </row>
    <row r="132" s="2" customFormat="1" ht="24" customHeight="1">
      <c r="A132" s="37"/>
      <c r="B132" s="38"/>
      <c r="C132" s="225" t="s">
        <v>90</v>
      </c>
      <c r="D132" s="225" t="s">
        <v>123</v>
      </c>
      <c r="E132" s="226" t="s">
        <v>173</v>
      </c>
      <c r="F132" s="227" t="s">
        <v>174</v>
      </c>
      <c r="G132" s="228" t="s">
        <v>151</v>
      </c>
      <c r="H132" s="229">
        <v>3</v>
      </c>
      <c r="I132" s="230"/>
      <c r="J132" s="231">
        <f>ROUND(I132*H132,2)</f>
        <v>0</v>
      </c>
      <c r="K132" s="227" t="s">
        <v>1</v>
      </c>
      <c r="L132" s="43"/>
      <c r="M132" s="232" t="s">
        <v>1</v>
      </c>
      <c r="N132" s="233" t="s">
        <v>45</v>
      </c>
      <c r="O132" s="90"/>
      <c r="P132" s="234">
        <f>O132*H132</f>
        <v>0</v>
      </c>
      <c r="Q132" s="234">
        <v>0</v>
      </c>
      <c r="R132" s="234">
        <f>Q132*H132</f>
        <v>0</v>
      </c>
      <c r="S132" s="234">
        <v>0</v>
      </c>
      <c r="T132" s="235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36" t="s">
        <v>136</v>
      </c>
      <c r="AT132" s="236" t="s">
        <v>123</v>
      </c>
      <c r="AU132" s="236" t="s">
        <v>90</v>
      </c>
      <c r="AY132" s="16" t="s">
        <v>122</v>
      </c>
      <c r="BE132" s="237">
        <f>IF(N132="základní",J132,0)</f>
        <v>0</v>
      </c>
      <c r="BF132" s="237">
        <f>IF(N132="snížená",J132,0)</f>
        <v>0</v>
      </c>
      <c r="BG132" s="237">
        <f>IF(N132="zákl. přenesená",J132,0)</f>
        <v>0</v>
      </c>
      <c r="BH132" s="237">
        <f>IF(N132="sníž. přenesená",J132,0)</f>
        <v>0</v>
      </c>
      <c r="BI132" s="237">
        <f>IF(N132="nulová",J132,0)</f>
        <v>0</v>
      </c>
      <c r="BJ132" s="16" t="s">
        <v>88</v>
      </c>
      <c r="BK132" s="237">
        <f>ROUND(I132*H132,2)</f>
        <v>0</v>
      </c>
      <c r="BL132" s="16" t="s">
        <v>136</v>
      </c>
      <c r="BM132" s="236" t="s">
        <v>175</v>
      </c>
    </row>
    <row r="133" s="2" customFormat="1">
      <c r="A133" s="37"/>
      <c r="B133" s="38"/>
      <c r="C133" s="39"/>
      <c r="D133" s="252" t="s">
        <v>171</v>
      </c>
      <c r="E133" s="39"/>
      <c r="F133" s="253" t="s">
        <v>172</v>
      </c>
      <c r="G133" s="39"/>
      <c r="H133" s="39"/>
      <c r="I133" s="143"/>
      <c r="J133" s="39"/>
      <c r="K133" s="39"/>
      <c r="L133" s="43"/>
      <c r="M133" s="254"/>
      <c r="N133" s="255"/>
      <c r="O133" s="90"/>
      <c r="P133" s="90"/>
      <c r="Q133" s="90"/>
      <c r="R133" s="90"/>
      <c r="S133" s="90"/>
      <c r="T133" s="91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6" t="s">
        <v>171</v>
      </c>
      <c r="AU133" s="16" t="s">
        <v>90</v>
      </c>
    </row>
    <row r="134" s="2" customFormat="1" ht="24" customHeight="1">
      <c r="A134" s="37"/>
      <c r="B134" s="38"/>
      <c r="C134" s="225" t="s">
        <v>132</v>
      </c>
      <c r="D134" s="225" t="s">
        <v>123</v>
      </c>
      <c r="E134" s="226" t="s">
        <v>176</v>
      </c>
      <c r="F134" s="227" t="s">
        <v>177</v>
      </c>
      <c r="G134" s="228" t="s">
        <v>178</v>
      </c>
      <c r="H134" s="229">
        <v>3</v>
      </c>
      <c r="I134" s="230"/>
      <c r="J134" s="231">
        <f>ROUND(I134*H134,2)</f>
        <v>0</v>
      </c>
      <c r="K134" s="227" t="s">
        <v>179</v>
      </c>
      <c r="L134" s="43"/>
      <c r="M134" s="232" t="s">
        <v>1</v>
      </c>
      <c r="N134" s="233" t="s">
        <v>45</v>
      </c>
      <c r="O134" s="90"/>
      <c r="P134" s="234">
        <f>O134*H134</f>
        <v>0</v>
      </c>
      <c r="Q134" s="234">
        <v>0</v>
      </c>
      <c r="R134" s="234">
        <f>Q134*H134</f>
        <v>0</v>
      </c>
      <c r="S134" s="234">
        <v>0.26000000000000001</v>
      </c>
      <c r="T134" s="235">
        <f>S134*H134</f>
        <v>0.78000000000000003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36" t="s">
        <v>136</v>
      </c>
      <c r="AT134" s="236" t="s">
        <v>123</v>
      </c>
      <c r="AU134" s="236" t="s">
        <v>90</v>
      </c>
      <c r="AY134" s="16" t="s">
        <v>122</v>
      </c>
      <c r="BE134" s="237">
        <f>IF(N134="základní",J134,0)</f>
        <v>0</v>
      </c>
      <c r="BF134" s="237">
        <f>IF(N134="snížená",J134,0)</f>
        <v>0</v>
      </c>
      <c r="BG134" s="237">
        <f>IF(N134="zákl. přenesená",J134,0)</f>
        <v>0</v>
      </c>
      <c r="BH134" s="237">
        <f>IF(N134="sníž. přenesená",J134,0)</f>
        <v>0</v>
      </c>
      <c r="BI134" s="237">
        <f>IF(N134="nulová",J134,0)</f>
        <v>0</v>
      </c>
      <c r="BJ134" s="16" t="s">
        <v>88</v>
      </c>
      <c r="BK134" s="237">
        <f>ROUND(I134*H134,2)</f>
        <v>0</v>
      </c>
      <c r="BL134" s="16" t="s">
        <v>136</v>
      </c>
      <c r="BM134" s="236" t="s">
        <v>180</v>
      </c>
    </row>
    <row r="135" s="2" customFormat="1">
      <c r="A135" s="37"/>
      <c r="B135" s="38"/>
      <c r="C135" s="39"/>
      <c r="D135" s="252" t="s">
        <v>171</v>
      </c>
      <c r="E135" s="39"/>
      <c r="F135" s="253" t="s">
        <v>172</v>
      </c>
      <c r="G135" s="39"/>
      <c r="H135" s="39"/>
      <c r="I135" s="143"/>
      <c r="J135" s="39"/>
      <c r="K135" s="39"/>
      <c r="L135" s="43"/>
      <c r="M135" s="254"/>
      <c r="N135" s="255"/>
      <c r="O135" s="90"/>
      <c r="P135" s="90"/>
      <c r="Q135" s="90"/>
      <c r="R135" s="90"/>
      <c r="S135" s="90"/>
      <c r="T135" s="91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T135" s="16" t="s">
        <v>171</v>
      </c>
      <c r="AU135" s="16" t="s">
        <v>90</v>
      </c>
    </row>
    <row r="136" s="13" customFormat="1">
      <c r="A136" s="13"/>
      <c r="B136" s="256"/>
      <c r="C136" s="257"/>
      <c r="D136" s="252" t="s">
        <v>181</v>
      </c>
      <c r="E136" s="258" t="s">
        <v>1</v>
      </c>
      <c r="F136" s="259" t="s">
        <v>182</v>
      </c>
      <c r="G136" s="257"/>
      <c r="H136" s="260">
        <v>3</v>
      </c>
      <c r="I136" s="261"/>
      <c r="J136" s="257"/>
      <c r="K136" s="257"/>
      <c r="L136" s="262"/>
      <c r="M136" s="263"/>
      <c r="N136" s="264"/>
      <c r="O136" s="264"/>
      <c r="P136" s="264"/>
      <c r="Q136" s="264"/>
      <c r="R136" s="264"/>
      <c r="S136" s="264"/>
      <c r="T136" s="265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66" t="s">
        <v>181</v>
      </c>
      <c r="AU136" s="266" t="s">
        <v>90</v>
      </c>
      <c r="AV136" s="13" t="s">
        <v>90</v>
      </c>
      <c r="AW136" s="13" t="s">
        <v>36</v>
      </c>
      <c r="AX136" s="13" t="s">
        <v>88</v>
      </c>
      <c r="AY136" s="266" t="s">
        <v>122</v>
      </c>
    </row>
    <row r="137" s="2" customFormat="1" ht="24" customHeight="1">
      <c r="A137" s="37"/>
      <c r="B137" s="38"/>
      <c r="C137" s="225" t="s">
        <v>136</v>
      </c>
      <c r="D137" s="225" t="s">
        <v>123</v>
      </c>
      <c r="E137" s="226" t="s">
        <v>183</v>
      </c>
      <c r="F137" s="227" t="s">
        <v>184</v>
      </c>
      <c r="G137" s="228" t="s">
        <v>178</v>
      </c>
      <c r="H137" s="229">
        <v>406</v>
      </c>
      <c r="I137" s="230"/>
      <c r="J137" s="231">
        <f>ROUND(I137*H137,2)</f>
        <v>0</v>
      </c>
      <c r="K137" s="227" t="s">
        <v>179</v>
      </c>
      <c r="L137" s="43"/>
      <c r="M137" s="232" t="s">
        <v>1</v>
      </c>
      <c r="N137" s="233" t="s">
        <v>45</v>
      </c>
      <c r="O137" s="90"/>
      <c r="P137" s="234">
        <f>O137*H137</f>
        <v>0</v>
      </c>
      <c r="Q137" s="234">
        <v>0</v>
      </c>
      <c r="R137" s="234">
        <f>Q137*H137</f>
        <v>0</v>
      </c>
      <c r="S137" s="234">
        <v>0.44</v>
      </c>
      <c r="T137" s="235">
        <f>S137*H137</f>
        <v>178.64000000000002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36" t="s">
        <v>136</v>
      </c>
      <c r="AT137" s="236" t="s">
        <v>123</v>
      </c>
      <c r="AU137" s="236" t="s">
        <v>90</v>
      </c>
      <c r="AY137" s="16" t="s">
        <v>122</v>
      </c>
      <c r="BE137" s="237">
        <f>IF(N137="základní",J137,0)</f>
        <v>0</v>
      </c>
      <c r="BF137" s="237">
        <f>IF(N137="snížená",J137,0)</f>
        <v>0</v>
      </c>
      <c r="BG137" s="237">
        <f>IF(N137="zákl. přenesená",J137,0)</f>
        <v>0</v>
      </c>
      <c r="BH137" s="237">
        <f>IF(N137="sníž. přenesená",J137,0)</f>
        <v>0</v>
      </c>
      <c r="BI137" s="237">
        <f>IF(N137="nulová",J137,0)</f>
        <v>0</v>
      </c>
      <c r="BJ137" s="16" t="s">
        <v>88</v>
      </c>
      <c r="BK137" s="237">
        <f>ROUND(I137*H137,2)</f>
        <v>0</v>
      </c>
      <c r="BL137" s="16" t="s">
        <v>136</v>
      </c>
      <c r="BM137" s="236" t="s">
        <v>185</v>
      </c>
    </row>
    <row r="138" s="13" customFormat="1">
      <c r="A138" s="13"/>
      <c r="B138" s="256"/>
      <c r="C138" s="257"/>
      <c r="D138" s="252" t="s">
        <v>181</v>
      </c>
      <c r="E138" s="258" t="s">
        <v>1</v>
      </c>
      <c r="F138" s="259" t="s">
        <v>186</v>
      </c>
      <c r="G138" s="257"/>
      <c r="H138" s="260">
        <v>406</v>
      </c>
      <c r="I138" s="261"/>
      <c r="J138" s="257"/>
      <c r="K138" s="257"/>
      <c r="L138" s="262"/>
      <c r="M138" s="263"/>
      <c r="N138" s="264"/>
      <c r="O138" s="264"/>
      <c r="P138" s="264"/>
      <c r="Q138" s="264"/>
      <c r="R138" s="264"/>
      <c r="S138" s="264"/>
      <c r="T138" s="265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66" t="s">
        <v>181</v>
      </c>
      <c r="AU138" s="266" t="s">
        <v>90</v>
      </c>
      <c r="AV138" s="13" t="s">
        <v>90</v>
      </c>
      <c r="AW138" s="13" t="s">
        <v>36</v>
      </c>
      <c r="AX138" s="13" t="s">
        <v>88</v>
      </c>
      <c r="AY138" s="266" t="s">
        <v>122</v>
      </c>
    </row>
    <row r="139" s="2" customFormat="1" ht="24" customHeight="1">
      <c r="A139" s="37"/>
      <c r="B139" s="38"/>
      <c r="C139" s="225" t="s">
        <v>121</v>
      </c>
      <c r="D139" s="225" t="s">
        <v>123</v>
      </c>
      <c r="E139" s="226" t="s">
        <v>187</v>
      </c>
      <c r="F139" s="227" t="s">
        <v>188</v>
      </c>
      <c r="G139" s="228" t="s">
        <v>178</v>
      </c>
      <c r="H139" s="229">
        <v>426</v>
      </c>
      <c r="I139" s="230"/>
      <c r="J139" s="231">
        <f>ROUND(I139*H139,2)</f>
        <v>0</v>
      </c>
      <c r="K139" s="227" t="s">
        <v>179</v>
      </c>
      <c r="L139" s="43"/>
      <c r="M139" s="232" t="s">
        <v>1</v>
      </c>
      <c r="N139" s="233" t="s">
        <v>45</v>
      </c>
      <c r="O139" s="90"/>
      <c r="P139" s="234">
        <f>O139*H139</f>
        <v>0</v>
      </c>
      <c r="Q139" s="234">
        <v>0</v>
      </c>
      <c r="R139" s="234">
        <f>Q139*H139</f>
        <v>0</v>
      </c>
      <c r="S139" s="234">
        <v>0.57999999999999996</v>
      </c>
      <c r="T139" s="235">
        <f>S139*H139</f>
        <v>247.07999999999998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36" t="s">
        <v>136</v>
      </c>
      <c r="AT139" s="236" t="s">
        <v>123</v>
      </c>
      <c r="AU139" s="236" t="s">
        <v>90</v>
      </c>
      <c r="AY139" s="16" t="s">
        <v>122</v>
      </c>
      <c r="BE139" s="237">
        <f>IF(N139="základní",J139,0)</f>
        <v>0</v>
      </c>
      <c r="BF139" s="237">
        <f>IF(N139="snížená",J139,0)</f>
        <v>0</v>
      </c>
      <c r="BG139" s="237">
        <f>IF(N139="zákl. přenesená",J139,0)</f>
        <v>0</v>
      </c>
      <c r="BH139" s="237">
        <f>IF(N139="sníž. přenesená",J139,0)</f>
        <v>0</v>
      </c>
      <c r="BI139" s="237">
        <f>IF(N139="nulová",J139,0)</f>
        <v>0</v>
      </c>
      <c r="BJ139" s="16" t="s">
        <v>88</v>
      </c>
      <c r="BK139" s="237">
        <f>ROUND(I139*H139,2)</f>
        <v>0</v>
      </c>
      <c r="BL139" s="16" t="s">
        <v>136</v>
      </c>
      <c r="BM139" s="236" t="s">
        <v>189</v>
      </c>
    </row>
    <row r="140" s="2" customFormat="1">
      <c r="A140" s="37"/>
      <c r="B140" s="38"/>
      <c r="C140" s="39"/>
      <c r="D140" s="252" t="s">
        <v>171</v>
      </c>
      <c r="E140" s="39"/>
      <c r="F140" s="253" t="s">
        <v>172</v>
      </c>
      <c r="G140" s="39"/>
      <c r="H140" s="39"/>
      <c r="I140" s="143"/>
      <c r="J140" s="39"/>
      <c r="K140" s="39"/>
      <c r="L140" s="43"/>
      <c r="M140" s="254"/>
      <c r="N140" s="255"/>
      <c r="O140" s="90"/>
      <c r="P140" s="90"/>
      <c r="Q140" s="90"/>
      <c r="R140" s="90"/>
      <c r="S140" s="90"/>
      <c r="T140" s="91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T140" s="16" t="s">
        <v>171</v>
      </c>
      <c r="AU140" s="16" t="s">
        <v>90</v>
      </c>
    </row>
    <row r="141" s="13" customFormat="1">
      <c r="A141" s="13"/>
      <c r="B141" s="256"/>
      <c r="C141" s="257"/>
      <c r="D141" s="252" t="s">
        <v>181</v>
      </c>
      <c r="E141" s="258" t="s">
        <v>1</v>
      </c>
      <c r="F141" s="259" t="s">
        <v>190</v>
      </c>
      <c r="G141" s="257"/>
      <c r="H141" s="260">
        <v>426</v>
      </c>
      <c r="I141" s="261"/>
      <c r="J141" s="257"/>
      <c r="K141" s="257"/>
      <c r="L141" s="262"/>
      <c r="M141" s="263"/>
      <c r="N141" s="264"/>
      <c r="O141" s="264"/>
      <c r="P141" s="264"/>
      <c r="Q141" s="264"/>
      <c r="R141" s="264"/>
      <c r="S141" s="264"/>
      <c r="T141" s="265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66" t="s">
        <v>181</v>
      </c>
      <c r="AU141" s="266" t="s">
        <v>90</v>
      </c>
      <c r="AV141" s="13" t="s">
        <v>90</v>
      </c>
      <c r="AW141" s="13" t="s">
        <v>36</v>
      </c>
      <c r="AX141" s="13" t="s">
        <v>88</v>
      </c>
      <c r="AY141" s="266" t="s">
        <v>122</v>
      </c>
    </row>
    <row r="142" s="2" customFormat="1" ht="24" customHeight="1">
      <c r="A142" s="37"/>
      <c r="B142" s="38"/>
      <c r="C142" s="225" t="s">
        <v>144</v>
      </c>
      <c r="D142" s="225" t="s">
        <v>123</v>
      </c>
      <c r="E142" s="226" t="s">
        <v>191</v>
      </c>
      <c r="F142" s="227" t="s">
        <v>192</v>
      </c>
      <c r="G142" s="228" t="s">
        <v>178</v>
      </c>
      <c r="H142" s="229">
        <v>39</v>
      </c>
      <c r="I142" s="230"/>
      <c r="J142" s="231">
        <f>ROUND(I142*H142,2)</f>
        <v>0</v>
      </c>
      <c r="K142" s="227" t="s">
        <v>179</v>
      </c>
      <c r="L142" s="43"/>
      <c r="M142" s="232" t="s">
        <v>1</v>
      </c>
      <c r="N142" s="233" t="s">
        <v>45</v>
      </c>
      <c r="O142" s="90"/>
      <c r="P142" s="234">
        <f>O142*H142</f>
        <v>0</v>
      </c>
      <c r="Q142" s="234">
        <v>0</v>
      </c>
      <c r="R142" s="234">
        <f>Q142*H142</f>
        <v>0</v>
      </c>
      <c r="S142" s="234">
        <v>0.28999999999999998</v>
      </c>
      <c r="T142" s="235">
        <f>S142*H142</f>
        <v>11.309999999999999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36" t="s">
        <v>136</v>
      </c>
      <c r="AT142" s="236" t="s">
        <v>123</v>
      </c>
      <c r="AU142" s="236" t="s">
        <v>90</v>
      </c>
      <c r="AY142" s="16" t="s">
        <v>122</v>
      </c>
      <c r="BE142" s="237">
        <f>IF(N142="základní",J142,0)</f>
        <v>0</v>
      </c>
      <c r="BF142" s="237">
        <f>IF(N142="snížená",J142,0)</f>
        <v>0</v>
      </c>
      <c r="BG142" s="237">
        <f>IF(N142="zákl. přenesená",J142,0)</f>
        <v>0</v>
      </c>
      <c r="BH142" s="237">
        <f>IF(N142="sníž. přenesená",J142,0)</f>
        <v>0</v>
      </c>
      <c r="BI142" s="237">
        <f>IF(N142="nulová",J142,0)</f>
        <v>0</v>
      </c>
      <c r="BJ142" s="16" t="s">
        <v>88</v>
      </c>
      <c r="BK142" s="237">
        <f>ROUND(I142*H142,2)</f>
        <v>0</v>
      </c>
      <c r="BL142" s="16" t="s">
        <v>136</v>
      </c>
      <c r="BM142" s="236" t="s">
        <v>193</v>
      </c>
    </row>
    <row r="143" s="2" customFormat="1">
      <c r="A143" s="37"/>
      <c r="B143" s="38"/>
      <c r="C143" s="39"/>
      <c r="D143" s="252" t="s">
        <v>171</v>
      </c>
      <c r="E143" s="39"/>
      <c r="F143" s="253" t="s">
        <v>172</v>
      </c>
      <c r="G143" s="39"/>
      <c r="H143" s="39"/>
      <c r="I143" s="143"/>
      <c r="J143" s="39"/>
      <c r="K143" s="39"/>
      <c r="L143" s="43"/>
      <c r="M143" s="254"/>
      <c r="N143" s="255"/>
      <c r="O143" s="90"/>
      <c r="P143" s="90"/>
      <c r="Q143" s="90"/>
      <c r="R143" s="90"/>
      <c r="S143" s="90"/>
      <c r="T143" s="91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T143" s="16" t="s">
        <v>171</v>
      </c>
      <c r="AU143" s="16" t="s">
        <v>90</v>
      </c>
    </row>
    <row r="144" s="13" customFormat="1">
      <c r="A144" s="13"/>
      <c r="B144" s="256"/>
      <c r="C144" s="257"/>
      <c r="D144" s="252" t="s">
        <v>181</v>
      </c>
      <c r="E144" s="258" t="s">
        <v>1</v>
      </c>
      <c r="F144" s="259" t="s">
        <v>194</v>
      </c>
      <c r="G144" s="257"/>
      <c r="H144" s="260">
        <v>39</v>
      </c>
      <c r="I144" s="261"/>
      <c r="J144" s="257"/>
      <c r="K144" s="257"/>
      <c r="L144" s="262"/>
      <c r="M144" s="263"/>
      <c r="N144" s="264"/>
      <c r="O144" s="264"/>
      <c r="P144" s="264"/>
      <c r="Q144" s="264"/>
      <c r="R144" s="264"/>
      <c r="S144" s="264"/>
      <c r="T144" s="265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66" t="s">
        <v>181</v>
      </c>
      <c r="AU144" s="266" t="s">
        <v>90</v>
      </c>
      <c r="AV144" s="13" t="s">
        <v>90</v>
      </c>
      <c r="AW144" s="13" t="s">
        <v>36</v>
      </c>
      <c r="AX144" s="13" t="s">
        <v>88</v>
      </c>
      <c r="AY144" s="266" t="s">
        <v>122</v>
      </c>
    </row>
    <row r="145" s="2" customFormat="1" ht="24" customHeight="1">
      <c r="A145" s="37"/>
      <c r="B145" s="38"/>
      <c r="C145" s="225" t="s">
        <v>148</v>
      </c>
      <c r="D145" s="225" t="s">
        <v>123</v>
      </c>
      <c r="E145" s="226" t="s">
        <v>195</v>
      </c>
      <c r="F145" s="227" t="s">
        <v>196</v>
      </c>
      <c r="G145" s="228" t="s">
        <v>178</v>
      </c>
      <c r="H145" s="229">
        <v>72</v>
      </c>
      <c r="I145" s="230"/>
      <c r="J145" s="231">
        <f>ROUND(I145*H145,2)</f>
        <v>0</v>
      </c>
      <c r="K145" s="227" t="s">
        <v>179</v>
      </c>
      <c r="L145" s="43"/>
      <c r="M145" s="232" t="s">
        <v>1</v>
      </c>
      <c r="N145" s="233" t="s">
        <v>45</v>
      </c>
      <c r="O145" s="90"/>
      <c r="P145" s="234">
        <f>O145*H145</f>
        <v>0</v>
      </c>
      <c r="Q145" s="234">
        <v>0</v>
      </c>
      <c r="R145" s="234">
        <f>Q145*H145</f>
        <v>0</v>
      </c>
      <c r="S145" s="234">
        <v>0.44</v>
      </c>
      <c r="T145" s="235">
        <f>S145*H145</f>
        <v>31.68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36" t="s">
        <v>136</v>
      </c>
      <c r="AT145" s="236" t="s">
        <v>123</v>
      </c>
      <c r="AU145" s="236" t="s">
        <v>90</v>
      </c>
      <c r="AY145" s="16" t="s">
        <v>122</v>
      </c>
      <c r="BE145" s="237">
        <f>IF(N145="základní",J145,0)</f>
        <v>0</v>
      </c>
      <c r="BF145" s="237">
        <f>IF(N145="snížená",J145,0)</f>
        <v>0</v>
      </c>
      <c r="BG145" s="237">
        <f>IF(N145="zákl. přenesená",J145,0)</f>
        <v>0</v>
      </c>
      <c r="BH145" s="237">
        <f>IF(N145="sníž. přenesená",J145,0)</f>
        <v>0</v>
      </c>
      <c r="BI145" s="237">
        <f>IF(N145="nulová",J145,0)</f>
        <v>0</v>
      </c>
      <c r="BJ145" s="16" t="s">
        <v>88</v>
      </c>
      <c r="BK145" s="237">
        <f>ROUND(I145*H145,2)</f>
        <v>0</v>
      </c>
      <c r="BL145" s="16" t="s">
        <v>136</v>
      </c>
      <c r="BM145" s="236" t="s">
        <v>197</v>
      </c>
    </row>
    <row r="146" s="2" customFormat="1">
      <c r="A146" s="37"/>
      <c r="B146" s="38"/>
      <c r="C146" s="39"/>
      <c r="D146" s="252" t="s">
        <v>171</v>
      </c>
      <c r="E146" s="39"/>
      <c r="F146" s="253" t="s">
        <v>172</v>
      </c>
      <c r="G146" s="39"/>
      <c r="H146" s="39"/>
      <c r="I146" s="143"/>
      <c r="J146" s="39"/>
      <c r="K146" s="39"/>
      <c r="L146" s="43"/>
      <c r="M146" s="254"/>
      <c r="N146" s="255"/>
      <c r="O146" s="90"/>
      <c r="P146" s="90"/>
      <c r="Q146" s="90"/>
      <c r="R146" s="90"/>
      <c r="S146" s="90"/>
      <c r="T146" s="91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T146" s="16" t="s">
        <v>171</v>
      </c>
      <c r="AU146" s="16" t="s">
        <v>90</v>
      </c>
    </row>
    <row r="147" s="13" customFormat="1">
      <c r="A147" s="13"/>
      <c r="B147" s="256"/>
      <c r="C147" s="257"/>
      <c r="D147" s="252" t="s">
        <v>181</v>
      </c>
      <c r="E147" s="258" t="s">
        <v>1</v>
      </c>
      <c r="F147" s="259" t="s">
        <v>198</v>
      </c>
      <c r="G147" s="257"/>
      <c r="H147" s="260">
        <v>72</v>
      </c>
      <c r="I147" s="261"/>
      <c r="J147" s="257"/>
      <c r="K147" s="257"/>
      <c r="L147" s="262"/>
      <c r="M147" s="263"/>
      <c r="N147" s="264"/>
      <c r="O147" s="264"/>
      <c r="P147" s="264"/>
      <c r="Q147" s="264"/>
      <c r="R147" s="264"/>
      <c r="S147" s="264"/>
      <c r="T147" s="265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66" t="s">
        <v>181</v>
      </c>
      <c r="AU147" s="266" t="s">
        <v>90</v>
      </c>
      <c r="AV147" s="13" t="s">
        <v>90</v>
      </c>
      <c r="AW147" s="13" t="s">
        <v>36</v>
      </c>
      <c r="AX147" s="13" t="s">
        <v>88</v>
      </c>
      <c r="AY147" s="266" t="s">
        <v>122</v>
      </c>
    </row>
    <row r="148" s="2" customFormat="1" ht="24" customHeight="1">
      <c r="A148" s="37"/>
      <c r="B148" s="38"/>
      <c r="C148" s="225" t="s">
        <v>199</v>
      </c>
      <c r="D148" s="225" t="s">
        <v>123</v>
      </c>
      <c r="E148" s="226" t="s">
        <v>200</v>
      </c>
      <c r="F148" s="227" t="s">
        <v>201</v>
      </c>
      <c r="G148" s="228" t="s">
        <v>178</v>
      </c>
      <c r="H148" s="229">
        <v>39</v>
      </c>
      <c r="I148" s="230"/>
      <c r="J148" s="231">
        <f>ROUND(I148*H148,2)</f>
        <v>0</v>
      </c>
      <c r="K148" s="227" t="s">
        <v>179</v>
      </c>
      <c r="L148" s="43"/>
      <c r="M148" s="232" t="s">
        <v>1</v>
      </c>
      <c r="N148" s="233" t="s">
        <v>45</v>
      </c>
      <c r="O148" s="90"/>
      <c r="P148" s="234">
        <f>O148*H148</f>
        <v>0</v>
      </c>
      <c r="Q148" s="234">
        <v>4.0000000000000003E-05</v>
      </c>
      <c r="R148" s="234">
        <f>Q148*H148</f>
        <v>0.0015600000000000002</v>
      </c>
      <c r="S148" s="234">
        <v>0.128</v>
      </c>
      <c r="T148" s="235">
        <f>S148*H148</f>
        <v>4.992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36" t="s">
        <v>136</v>
      </c>
      <c r="AT148" s="236" t="s">
        <v>123</v>
      </c>
      <c r="AU148" s="236" t="s">
        <v>90</v>
      </c>
      <c r="AY148" s="16" t="s">
        <v>122</v>
      </c>
      <c r="BE148" s="237">
        <f>IF(N148="základní",J148,0)</f>
        <v>0</v>
      </c>
      <c r="BF148" s="237">
        <f>IF(N148="snížená",J148,0)</f>
        <v>0</v>
      </c>
      <c r="BG148" s="237">
        <f>IF(N148="zákl. přenesená",J148,0)</f>
        <v>0</v>
      </c>
      <c r="BH148" s="237">
        <f>IF(N148="sníž. přenesená",J148,0)</f>
        <v>0</v>
      </c>
      <c r="BI148" s="237">
        <f>IF(N148="nulová",J148,0)</f>
        <v>0</v>
      </c>
      <c r="BJ148" s="16" t="s">
        <v>88</v>
      </c>
      <c r="BK148" s="237">
        <f>ROUND(I148*H148,2)</f>
        <v>0</v>
      </c>
      <c r="BL148" s="16" t="s">
        <v>136</v>
      </c>
      <c r="BM148" s="236" t="s">
        <v>202</v>
      </c>
    </row>
    <row r="149" s="2" customFormat="1">
      <c r="A149" s="37"/>
      <c r="B149" s="38"/>
      <c r="C149" s="39"/>
      <c r="D149" s="252" t="s">
        <v>171</v>
      </c>
      <c r="E149" s="39"/>
      <c r="F149" s="253" t="s">
        <v>172</v>
      </c>
      <c r="G149" s="39"/>
      <c r="H149" s="39"/>
      <c r="I149" s="143"/>
      <c r="J149" s="39"/>
      <c r="K149" s="39"/>
      <c r="L149" s="43"/>
      <c r="M149" s="254"/>
      <c r="N149" s="255"/>
      <c r="O149" s="90"/>
      <c r="P149" s="90"/>
      <c r="Q149" s="90"/>
      <c r="R149" s="90"/>
      <c r="S149" s="90"/>
      <c r="T149" s="91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T149" s="16" t="s">
        <v>171</v>
      </c>
      <c r="AU149" s="16" t="s">
        <v>90</v>
      </c>
    </row>
    <row r="150" s="13" customFormat="1">
      <c r="A150" s="13"/>
      <c r="B150" s="256"/>
      <c r="C150" s="257"/>
      <c r="D150" s="252" t="s">
        <v>181</v>
      </c>
      <c r="E150" s="258" t="s">
        <v>1</v>
      </c>
      <c r="F150" s="259" t="s">
        <v>203</v>
      </c>
      <c r="G150" s="257"/>
      <c r="H150" s="260">
        <v>39</v>
      </c>
      <c r="I150" s="261"/>
      <c r="J150" s="257"/>
      <c r="K150" s="257"/>
      <c r="L150" s="262"/>
      <c r="M150" s="263"/>
      <c r="N150" s="264"/>
      <c r="O150" s="264"/>
      <c r="P150" s="264"/>
      <c r="Q150" s="264"/>
      <c r="R150" s="264"/>
      <c r="S150" s="264"/>
      <c r="T150" s="265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66" t="s">
        <v>181</v>
      </c>
      <c r="AU150" s="266" t="s">
        <v>90</v>
      </c>
      <c r="AV150" s="13" t="s">
        <v>90</v>
      </c>
      <c r="AW150" s="13" t="s">
        <v>36</v>
      </c>
      <c r="AX150" s="13" t="s">
        <v>88</v>
      </c>
      <c r="AY150" s="266" t="s">
        <v>122</v>
      </c>
    </row>
    <row r="151" s="2" customFormat="1" ht="24" customHeight="1">
      <c r="A151" s="37"/>
      <c r="B151" s="38"/>
      <c r="C151" s="225" t="s">
        <v>204</v>
      </c>
      <c r="D151" s="225" t="s">
        <v>123</v>
      </c>
      <c r="E151" s="226" t="s">
        <v>205</v>
      </c>
      <c r="F151" s="227" t="s">
        <v>206</v>
      </c>
      <c r="G151" s="228" t="s">
        <v>178</v>
      </c>
      <c r="H151" s="229">
        <v>57.5</v>
      </c>
      <c r="I151" s="230"/>
      <c r="J151" s="231">
        <f>ROUND(I151*H151,2)</f>
        <v>0</v>
      </c>
      <c r="K151" s="227" t="s">
        <v>179</v>
      </c>
      <c r="L151" s="43"/>
      <c r="M151" s="232" t="s">
        <v>1</v>
      </c>
      <c r="N151" s="233" t="s">
        <v>45</v>
      </c>
      <c r="O151" s="90"/>
      <c r="P151" s="234">
        <f>O151*H151</f>
        <v>0</v>
      </c>
      <c r="Q151" s="234">
        <v>8.0000000000000007E-05</v>
      </c>
      <c r="R151" s="234">
        <f>Q151*H151</f>
        <v>0.0046000000000000008</v>
      </c>
      <c r="S151" s="234">
        <v>0.25600000000000001</v>
      </c>
      <c r="T151" s="235">
        <f>S151*H151</f>
        <v>14.720000000000001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36" t="s">
        <v>136</v>
      </c>
      <c r="AT151" s="236" t="s">
        <v>123</v>
      </c>
      <c r="AU151" s="236" t="s">
        <v>90</v>
      </c>
      <c r="AY151" s="16" t="s">
        <v>122</v>
      </c>
      <c r="BE151" s="237">
        <f>IF(N151="základní",J151,0)</f>
        <v>0</v>
      </c>
      <c r="BF151" s="237">
        <f>IF(N151="snížená",J151,0)</f>
        <v>0</v>
      </c>
      <c r="BG151" s="237">
        <f>IF(N151="zákl. přenesená",J151,0)</f>
        <v>0</v>
      </c>
      <c r="BH151" s="237">
        <f>IF(N151="sníž. přenesená",J151,0)</f>
        <v>0</v>
      </c>
      <c r="BI151" s="237">
        <f>IF(N151="nulová",J151,0)</f>
        <v>0</v>
      </c>
      <c r="BJ151" s="16" t="s">
        <v>88</v>
      </c>
      <c r="BK151" s="237">
        <f>ROUND(I151*H151,2)</f>
        <v>0</v>
      </c>
      <c r="BL151" s="16" t="s">
        <v>136</v>
      </c>
      <c r="BM151" s="236" t="s">
        <v>207</v>
      </c>
    </row>
    <row r="152" s="2" customFormat="1">
      <c r="A152" s="37"/>
      <c r="B152" s="38"/>
      <c r="C152" s="39"/>
      <c r="D152" s="252" t="s">
        <v>171</v>
      </c>
      <c r="E152" s="39"/>
      <c r="F152" s="253" t="s">
        <v>172</v>
      </c>
      <c r="G152" s="39"/>
      <c r="H152" s="39"/>
      <c r="I152" s="143"/>
      <c r="J152" s="39"/>
      <c r="K152" s="39"/>
      <c r="L152" s="43"/>
      <c r="M152" s="254"/>
      <c r="N152" s="255"/>
      <c r="O152" s="90"/>
      <c r="P152" s="90"/>
      <c r="Q152" s="90"/>
      <c r="R152" s="90"/>
      <c r="S152" s="90"/>
      <c r="T152" s="91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T152" s="16" t="s">
        <v>171</v>
      </c>
      <c r="AU152" s="16" t="s">
        <v>90</v>
      </c>
    </row>
    <row r="153" s="13" customFormat="1">
      <c r="A153" s="13"/>
      <c r="B153" s="256"/>
      <c r="C153" s="257"/>
      <c r="D153" s="252" t="s">
        <v>181</v>
      </c>
      <c r="E153" s="258" t="s">
        <v>1</v>
      </c>
      <c r="F153" s="259" t="s">
        <v>208</v>
      </c>
      <c r="G153" s="257"/>
      <c r="H153" s="260">
        <v>18.5</v>
      </c>
      <c r="I153" s="261"/>
      <c r="J153" s="257"/>
      <c r="K153" s="257"/>
      <c r="L153" s="262"/>
      <c r="M153" s="263"/>
      <c r="N153" s="264"/>
      <c r="O153" s="264"/>
      <c r="P153" s="264"/>
      <c r="Q153" s="264"/>
      <c r="R153" s="264"/>
      <c r="S153" s="264"/>
      <c r="T153" s="265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66" t="s">
        <v>181</v>
      </c>
      <c r="AU153" s="266" t="s">
        <v>90</v>
      </c>
      <c r="AV153" s="13" t="s">
        <v>90</v>
      </c>
      <c r="AW153" s="13" t="s">
        <v>36</v>
      </c>
      <c r="AX153" s="13" t="s">
        <v>80</v>
      </c>
      <c r="AY153" s="266" t="s">
        <v>122</v>
      </c>
    </row>
    <row r="154" s="13" customFormat="1">
      <c r="A154" s="13"/>
      <c r="B154" s="256"/>
      <c r="C154" s="257"/>
      <c r="D154" s="252" t="s">
        <v>181</v>
      </c>
      <c r="E154" s="258" t="s">
        <v>1</v>
      </c>
      <c r="F154" s="259" t="s">
        <v>203</v>
      </c>
      <c r="G154" s="257"/>
      <c r="H154" s="260">
        <v>39</v>
      </c>
      <c r="I154" s="261"/>
      <c r="J154" s="257"/>
      <c r="K154" s="257"/>
      <c r="L154" s="262"/>
      <c r="M154" s="263"/>
      <c r="N154" s="264"/>
      <c r="O154" s="264"/>
      <c r="P154" s="264"/>
      <c r="Q154" s="264"/>
      <c r="R154" s="264"/>
      <c r="S154" s="264"/>
      <c r="T154" s="265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66" t="s">
        <v>181</v>
      </c>
      <c r="AU154" s="266" t="s">
        <v>90</v>
      </c>
      <c r="AV154" s="13" t="s">
        <v>90</v>
      </c>
      <c r="AW154" s="13" t="s">
        <v>36</v>
      </c>
      <c r="AX154" s="13" t="s">
        <v>80</v>
      </c>
      <c r="AY154" s="266" t="s">
        <v>122</v>
      </c>
    </row>
    <row r="155" s="14" customFormat="1">
      <c r="A155" s="14"/>
      <c r="B155" s="267"/>
      <c r="C155" s="268"/>
      <c r="D155" s="252" t="s">
        <v>181</v>
      </c>
      <c r="E155" s="269" t="s">
        <v>1</v>
      </c>
      <c r="F155" s="270" t="s">
        <v>209</v>
      </c>
      <c r="G155" s="268"/>
      <c r="H155" s="271">
        <v>57.5</v>
      </c>
      <c r="I155" s="272"/>
      <c r="J155" s="268"/>
      <c r="K155" s="268"/>
      <c r="L155" s="273"/>
      <c r="M155" s="274"/>
      <c r="N155" s="275"/>
      <c r="O155" s="275"/>
      <c r="P155" s="275"/>
      <c r="Q155" s="275"/>
      <c r="R155" s="275"/>
      <c r="S155" s="275"/>
      <c r="T155" s="276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77" t="s">
        <v>181</v>
      </c>
      <c r="AU155" s="277" t="s">
        <v>90</v>
      </c>
      <c r="AV155" s="14" t="s">
        <v>136</v>
      </c>
      <c r="AW155" s="14" t="s">
        <v>36</v>
      </c>
      <c r="AX155" s="14" t="s">
        <v>88</v>
      </c>
      <c r="AY155" s="277" t="s">
        <v>122</v>
      </c>
    </row>
    <row r="156" s="2" customFormat="1" ht="24" customHeight="1">
      <c r="A156" s="37"/>
      <c r="B156" s="38"/>
      <c r="C156" s="225" t="s">
        <v>210</v>
      </c>
      <c r="D156" s="225" t="s">
        <v>123</v>
      </c>
      <c r="E156" s="226" t="s">
        <v>211</v>
      </c>
      <c r="F156" s="227" t="s">
        <v>212</v>
      </c>
      <c r="G156" s="228" t="s">
        <v>178</v>
      </c>
      <c r="H156" s="229">
        <v>37</v>
      </c>
      <c r="I156" s="230"/>
      <c r="J156" s="231">
        <f>ROUND(I156*H156,2)</f>
        <v>0</v>
      </c>
      <c r="K156" s="227" t="s">
        <v>179</v>
      </c>
      <c r="L156" s="43"/>
      <c r="M156" s="232" t="s">
        <v>1</v>
      </c>
      <c r="N156" s="233" t="s">
        <v>45</v>
      </c>
      <c r="O156" s="90"/>
      <c r="P156" s="234">
        <f>O156*H156</f>
        <v>0</v>
      </c>
      <c r="Q156" s="234">
        <v>4.0000000000000003E-05</v>
      </c>
      <c r="R156" s="234">
        <f>Q156*H156</f>
        <v>0.0014800000000000002</v>
      </c>
      <c r="S156" s="234">
        <v>0.10299999999999999</v>
      </c>
      <c r="T156" s="235">
        <f>S156*H156</f>
        <v>3.8109999999999999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36" t="s">
        <v>136</v>
      </c>
      <c r="AT156" s="236" t="s">
        <v>123</v>
      </c>
      <c r="AU156" s="236" t="s">
        <v>90</v>
      </c>
      <c r="AY156" s="16" t="s">
        <v>122</v>
      </c>
      <c r="BE156" s="237">
        <f>IF(N156="základní",J156,0)</f>
        <v>0</v>
      </c>
      <c r="BF156" s="237">
        <f>IF(N156="snížená",J156,0)</f>
        <v>0</v>
      </c>
      <c r="BG156" s="237">
        <f>IF(N156="zákl. přenesená",J156,0)</f>
        <v>0</v>
      </c>
      <c r="BH156" s="237">
        <f>IF(N156="sníž. přenesená",J156,0)</f>
        <v>0</v>
      </c>
      <c r="BI156" s="237">
        <f>IF(N156="nulová",J156,0)</f>
        <v>0</v>
      </c>
      <c r="BJ156" s="16" t="s">
        <v>88</v>
      </c>
      <c r="BK156" s="237">
        <f>ROUND(I156*H156,2)</f>
        <v>0</v>
      </c>
      <c r="BL156" s="16" t="s">
        <v>136</v>
      </c>
      <c r="BM156" s="236" t="s">
        <v>213</v>
      </c>
    </row>
    <row r="157" s="2" customFormat="1">
      <c r="A157" s="37"/>
      <c r="B157" s="38"/>
      <c r="C157" s="39"/>
      <c r="D157" s="252" t="s">
        <v>171</v>
      </c>
      <c r="E157" s="39"/>
      <c r="F157" s="253" t="s">
        <v>172</v>
      </c>
      <c r="G157" s="39"/>
      <c r="H157" s="39"/>
      <c r="I157" s="143"/>
      <c r="J157" s="39"/>
      <c r="K157" s="39"/>
      <c r="L157" s="43"/>
      <c r="M157" s="254"/>
      <c r="N157" s="255"/>
      <c r="O157" s="90"/>
      <c r="P157" s="90"/>
      <c r="Q157" s="90"/>
      <c r="R157" s="90"/>
      <c r="S157" s="90"/>
      <c r="T157" s="91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T157" s="16" t="s">
        <v>171</v>
      </c>
      <c r="AU157" s="16" t="s">
        <v>90</v>
      </c>
    </row>
    <row r="158" s="13" customFormat="1">
      <c r="A158" s="13"/>
      <c r="B158" s="256"/>
      <c r="C158" s="257"/>
      <c r="D158" s="252" t="s">
        <v>181</v>
      </c>
      <c r="E158" s="258" t="s">
        <v>1</v>
      </c>
      <c r="F158" s="259" t="s">
        <v>214</v>
      </c>
      <c r="G158" s="257"/>
      <c r="H158" s="260">
        <v>37</v>
      </c>
      <c r="I158" s="261"/>
      <c r="J158" s="257"/>
      <c r="K158" s="257"/>
      <c r="L158" s="262"/>
      <c r="M158" s="263"/>
      <c r="N158" s="264"/>
      <c r="O158" s="264"/>
      <c r="P158" s="264"/>
      <c r="Q158" s="264"/>
      <c r="R158" s="264"/>
      <c r="S158" s="264"/>
      <c r="T158" s="265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66" t="s">
        <v>181</v>
      </c>
      <c r="AU158" s="266" t="s">
        <v>90</v>
      </c>
      <c r="AV158" s="13" t="s">
        <v>90</v>
      </c>
      <c r="AW158" s="13" t="s">
        <v>36</v>
      </c>
      <c r="AX158" s="13" t="s">
        <v>88</v>
      </c>
      <c r="AY158" s="266" t="s">
        <v>122</v>
      </c>
    </row>
    <row r="159" s="2" customFormat="1" ht="24" customHeight="1">
      <c r="A159" s="37"/>
      <c r="B159" s="38"/>
      <c r="C159" s="225" t="s">
        <v>215</v>
      </c>
      <c r="D159" s="225" t="s">
        <v>123</v>
      </c>
      <c r="E159" s="226" t="s">
        <v>216</v>
      </c>
      <c r="F159" s="227" t="s">
        <v>217</v>
      </c>
      <c r="G159" s="228" t="s">
        <v>178</v>
      </c>
      <c r="H159" s="229">
        <v>904</v>
      </c>
      <c r="I159" s="230"/>
      <c r="J159" s="231">
        <f>ROUND(I159*H159,2)</f>
        <v>0</v>
      </c>
      <c r="K159" s="227" t="s">
        <v>179</v>
      </c>
      <c r="L159" s="43"/>
      <c r="M159" s="232" t="s">
        <v>1</v>
      </c>
      <c r="N159" s="233" t="s">
        <v>45</v>
      </c>
      <c r="O159" s="90"/>
      <c r="P159" s="234">
        <f>O159*H159</f>
        <v>0</v>
      </c>
      <c r="Q159" s="234">
        <v>5.0000000000000002E-05</v>
      </c>
      <c r="R159" s="234">
        <f>Q159*H159</f>
        <v>0.045200000000000004</v>
      </c>
      <c r="S159" s="234">
        <v>0.128</v>
      </c>
      <c r="T159" s="235">
        <f>S159*H159</f>
        <v>115.712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36" t="s">
        <v>136</v>
      </c>
      <c r="AT159" s="236" t="s">
        <v>123</v>
      </c>
      <c r="AU159" s="236" t="s">
        <v>90</v>
      </c>
      <c r="AY159" s="16" t="s">
        <v>122</v>
      </c>
      <c r="BE159" s="237">
        <f>IF(N159="základní",J159,0)</f>
        <v>0</v>
      </c>
      <c r="BF159" s="237">
        <f>IF(N159="snížená",J159,0)</f>
        <v>0</v>
      </c>
      <c r="BG159" s="237">
        <f>IF(N159="zákl. přenesená",J159,0)</f>
        <v>0</v>
      </c>
      <c r="BH159" s="237">
        <f>IF(N159="sníž. přenesená",J159,0)</f>
        <v>0</v>
      </c>
      <c r="BI159" s="237">
        <f>IF(N159="nulová",J159,0)</f>
        <v>0</v>
      </c>
      <c r="BJ159" s="16" t="s">
        <v>88</v>
      </c>
      <c r="BK159" s="237">
        <f>ROUND(I159*H159,2)</f>
        <v>0</v>
      </c>
      <c r="BL159" s="16" t="s">
        <v>136</v>
      </c>
      <c r="BM159" s="236" t="s">
        <v>218</v>
      </c>
    </row>
    <row r="160" s="2" customFormat="1">
      <c r="A160" s="37"/>
      <c r="B160" s="38"/>
      <c r="C160" s="39"/>
      <c r="D160" s="252" t="s">
        <v>171</v>
      </c>
      <c r="E160" s="39"/>
      <c r="F160" s="253" t="s">
        <v>172</v>
      </c>
      <c r="G160" s="39"/>
      <c r="H160" s="39"/>
      <c r="I160" s="143"/>
      <c r="J160" s="39"/>
      <c r="K160" s="39"/>
      <c r="L160" s="43"/>
      <c r="M160" s="254"/>
      <c r="N160" s="255"/>
      <c r="O160" s="90"/>
      <c r="P160" s="90"/>
      <c r="Q160" s="90"/>
      <c r="R160" s="90"/>
      <c r="S160" s="90"/>
      <c r="T160" s="91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T160" s="16" t="s">
        <v>171</v>
      </c>
      <c r="AU160" s="16" t="s">
        <v>90</v>
      </c>
    </row>
    <row r="161" s="13" customFormat="1">
      <c r="A161" s="13"/>
      <c r="B161" s="256"/>
      <c r="C161" s="257"/>
      <c r="D161" s="252" t="s">
        <v>181</v>
      </c>
      <c r="E161" s="258" t="s">
        <v>1</v>
      </c>
      <c r="F161" s="259" t="s">
        <v>219</v>
      </c>
      <c r="G161" s="257"/>
      <c r="H161" s="260">
        <v>406</v>
      </c>
      <c r="I161" s="261"/>
      <c r="J161" s="257"/>
      <c r="K161" s="257"/>
      <c r="L161" s="262"/>
      <c r="M161" s="263"/>
      <c r="N161" s="264"/>
      <c r="O161" s="264"/>
      <c r="P161" s="264"/>
      <c r="Q161" s="264"/>
      <c r="R161" s="264"/>
      <c r="S161" s="264"/>
      <c r="T161" s="265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66" t="s">
        <v>181</v>
      </c>
      <c r="AU161" s="266" t="s">
        <v>90</v>
      </c>
      <c r="AV161" s="13" t="s">
        <v>90</v>
      </c>
      <c r="AW161" s="13" t="s">
        <v>36</v>
      </c>
      <c r="AX161" s="13" t="s">
        <v>80</v>
      </c>
      <c r="AY161" s="266" t="s">
        <v>122</v>
      </c>
    </row>
    <row r="162" s="13" customFormat="1">
      <c r="A162" s="13"/>
      <c r="B162" s="256"/>
      <c r="C162" s="257"/>
      <c r="D162" s="252" t="s">
        <v>181</v>
      </c>
      <c r="E162" s="258" t="s">
        <v>1</v>
      </c>
      <c r="F162" s="259" t="s">
        <v>220</v>
      </c>
      <c r="G162" s="257"/>
      <c r="H162" s="260">
        <v>426</v>
      </c>
      <c r="I162" s="261"/>
      <c r="J162" s="257"/>
      <c r="K162" s="257"/>
      <c r="L162" s="262"/>
      <c r="M162" s="263"/>
      <c r="N162" s="264"/>
      <c r="O162" s="264"/>
      <c r="P162" s="264"/>
      <c r="Q162" s="264"/>
      <c r="R162" s="264"/>
      <c r="S162" s="264"/>
      <c r="T162" s="265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66" t="s">
        <v>181</v>
      </c>
      <c r="AU162" s="266" t="s">
        <v>90</v>
      </c>
      <c r="AV162" s="13" t="s">
        <v>90</v>
      </c>
      <c r="AW162" s="13" t="s">
        <v>36</v>
      </c>
      <c r="AX162" s="13" t="s">
        <v>80</v>
      </c>
      <c r="AY162" s="266" t="s">
        <v>122</v>
      </c>
    </row>
    <row r="163" s="13" customFormat="1">
      <c r="A163" s="13"/>
      <c r="B163" s="256"/>
      <c r="C163" s="257"/>
      <c r="D163" s="252" t="s">
        <v>181</v>
      </c>
      <c r="E163" s="258" t="s">
        <v>1</v>
      </c>
      <c r="F163" s="259" t="s">
        <v>198</v>
      </c>
      <c r="G163" s="257"/>
      <c r="H163" s="260">
        <v>72</v>
      </c>
      <c r="I163" s="261"/>
      <c r="J163" s="257"/>
      <c r="K163" s="257"/>
      <c r="L163" s="262"/>
      <c r="M163" s="263"/>
      <c r="N163" s="264"/>
      <c r="O163" s="264"/>
      <c r="P163" s="264"/>
      <c r="Q163" s="264"/>
      <c r="R163" s="264"/>
      <c r="S163" s="264"/>
      <c r="T163" s="265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66" t="s">
        <v>181</v>
      </c>
      <c r="AU163" s="266" t="s">
        <v>90</v>
      </c>
      <c r="AV163" s="13" t="s">
        <v>90</v>
      </c>
      <c r="AW163" s="13" t="s">
        <v>36</v>
      </c>
      <c r="AX163" s="13" t="s">
        <v>80</v>
      </c>
      <c r="AY163" s="266" t="s">
        <v>122</v>
      </c>
    </row>
    <row r="164" s="14" customFormat="1">
      <c r="A164" s="14"/>
      <c r="B164" s="267"/>
      <c r="C164" s="268"/>
      <c r="D164" s="252" t="s">
        <v>181</v>
      </c>
      <c r="E164" s="269" t="s">
        <v>1</v>
      </c>
      <c r="F164" s="270" t="s">
        <v>209</v>
      </c>
      <c r="G164" s="268"/>
      <c r="H164" s="271">
        <v>904</v>
      </c>
      <c r="I164" s="272"/>
      <c r="J164" s="268"/>
      <c r="K164" s="268"/>
      <c r="L164" s="273"/>
      <c r="M164" s="274"/>
      <c r="N164" s="275"/>
      <c r="O164" s="275"/>
      <c r="P164" s="275"/>
      <c r="Q164" s="275"/>
      <c r="R164" s="275"/>
      <c r="S164" s="275"/>
      <c r="T164" s="276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77" t="s">
        <v>181</v>
      </c>
      <c r="AU164" s="277" t="s">
        <v>90</v>
      </c>
      <c r="AV164" s="14" t="s">
        <v>136</v>
      </c>
      <c r="AW164" s="14" t="s">
        <v>36</v>
      </c>
      <c r="AX164" s="14" t="s">
        <v>88</v>
      </c>
      <c r="AY164" s="277" t="s">
        <v>122</v>
      </c>
    </row>
    <row r="165" s="2" customFormat="1" ht="24" customHeight="1">
      <c r="A165" s="37"/>
      <c r="B165" s="38"/>
      <c r="C165" s="225" t="s">
        <v>221</v>
      </c>
      <c r="D165" s="225" t="s">
        <v>123</v>
      </c>
      <c r="E165" s="226" t="s">
        <v>222</v>
      </c>
      <c r="F165" s="227" t="s">
        <v>223</v>
      </c>
      <c r="G165" s="228" t="s">
        <v>178</v>
      </c>
      <c r="H165" s="229">
        <v>904</v>
      </c>
      <c r="I165" s="230"/>
      <c r="J165" s="231">
        <f>ROUND(I165*H165,2)</f>
        <v>0</v>
      </c>
      <c r="K165" s="227" t="s">
        <v>179</v>
      </c>
      <c r="L165" s="43"/>
      <c r="M165" s="232" t="s">
        <v>1</v>
      </c>
      <c r="N165" s="233" t="s">
        <v>45</v>
      </c>
      <c r="O165" s="90"/>
      <c r="P165" s="234">
        <f>O165*H165</f>
        <v>0</v>
      </c>
      <c r="Q165" s="234">
        <v>9.0000000000000006E-05</v>
      </c>
      <c r="R165" s="234">
        <f>Q165*H165</f>
        <v>0.081360000000000002</v>
      </c>
      <c r="S165" s="234">
        <v>0.25600000000000001</v>
      </c>
      <c r="T165" s="235">
        <f>S165*H165</f>
        <v>231.42400000000001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36" t="s">
        <v>136</v>
      </c>
      <c r="AT165" s="236" t="s">
        <v>123</v>
      </c>
      <c r="AU165" s="236" t="s">
        <v>90</v>
      </c>
      <c r="AY165" s="16" t="s">
        <v>122</v>
      </c>
      <c r="BE165" s="237">
        <f>IF(N165="základní",J165,0)</f>
        <v>0</v>
      </c>
      <c r="BF165" s="237">
        <f>IF(N165="snížená",J165,0)</f>
        <v>0</v>
      </c>
      <c r="BG165" s="237">
        <f>IF(N165="zákl. přenesená",J165,0)</f>
        <v>0</v>
      </c>
      <c r="BH165" s="237">
        <f>IF(N165="sníž. přenesená",J165,0)</f>
        <v>0</v>
      </c>
      <c r="BI165" s="237">
        <f>IF(N165="nulová",J165,0)</f>
        <v>0</v>
      </c>
      <c r="BJ165" s="16" t="s">
        <v>88</v>
      </c>
      <c r="BK165" s="237">
        <f>ROUND(I165*H165,2)</f>
        <v>0</v>
      </c>
      <c r="BL165" s="16" t="s">
        <v>136</v>
      </c>
      <c r="BM165" s="236" t="s">
        <v>224</v>
      </c>
    </row>
    <row r="166" s="2" customFormat="1">
      <c r="A166" s="37"/>
      <c r="B166" s="38"/>
      <c r="C166" s="39"/>
      <c r="D166" s="252" t="s">
        <v>171</v>
      </c>
      <c r="E166" s="39"/>
      <c r="F166" s="253" t="s">
        <v>172</v>
      </c>
      <c r="G166" s="39"/>
      <c r="H166" s="39"/>
      <c r="I166" s="143"/>
      <c r="J166" s="39"/>
      <c r="K166" s="39"/>
      <c r="L166" s="43"/>
      <c r="M166" s="254"/>
      <c r="N166" s="255"/>
      <c r="O166" s="90"/>
      <c r="P166" s="90"/>
      <c r="Q166" s="90"/>
      <c r="R166" s="90"/>
      <c r="S166" s="90"/>
      <c r="T166" s="91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T166" s="16" t="s">
        <v>171</v>
      </c>
      <c r="AU166" s="16" t="s">
        <v>90</v>
      </c>
    </row>
    <row r="167" s="13" customFormat="1">
      <c r="A167" s="13"/>
      <c r="B167" s="256"/>
      <c r="C167" s="257"/>
      <c r="D167" s="252" t="s">
        <v>181</v>
      </c>
      <c r="E167" s="258" t="s">
        <v>1</v>
      </c>
      <c r="F167" s="259" t="s">
        <v>219</v>
      </c>
      <c r="G167" s="257"/>
      <c r="H167" s="260">
        <v>406</v>
      </c>
      <c r="I167" s="261"/>
      <c r="J167" s="257"/>
      <c r="K167" s="257"/>
      <c r="L167" s="262"/>
      <c r="M167" s="263"/>
      <c r="N167" s="264"/>
      <c r="O167" s="264"/>
      <c r="P167" s="264"/>
      <c r="Q167" s="264"/>
      <c r="R167" s="264"/>
      <c r="S167" s="264"/>
      <c r="T167" s="265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66" t="s">
        <v>181</v>
      </c>
      <c r="AU167" s="266" t="s">
        <v>90</v>
      </c>
      <c r="AV167" s="13" t="s">
        <v>90</v>
      </c>
      <c r="AW167" s="13" t="s">
        <v>36</v>
      </c>
      <c r="AX167" s="13" t="s">
        <v>80</v>
      </c>
      <c r="AY167" s="266" t="s">
        <v>122</v>
      </c>
    </row>
    <row r="168" s="13" customFormat="1">
      <c r="A168" s="13"/>
      <c r="B168" s="256"/>
      <c r="C168" s="257"/>
      <c r="D168" s="252" t="s">
        <v>181</v>
      </c>
      <c r="E168" s="258" t="s">
        <v>1</v>
      </c>
      <c r="F168" s="259" t="s">
        <v>220</v>
      </c>
      <c r="G168" s="257"/>
      <c r="H168" s="260">
        <v>426</v>
      </c>
      <c r="I168" s="261"/>
      <c r="J168" s="257"/>
      <c r="K168" s="257"/>
      <c r="L168" s="262"/>
      <c r="M168" s="263"/>
      <c r="N168" s="264"/>
      <c r="O168" s="264"/>
      <c r="P168" s="264"/>
      <c r="Q168" s="264"/>
      <c r="R168" s="264"/>
      <c r="S168" s="264"/>
      <c r="T168" s="265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66" t="s">
        <v>181</v>
      </c>
      <c r="AU168" s="266" t="s">
        <v>90</v>
      </c>
      <c r="AV168" s="13" t="s">
        <v>90</v>
      </c>
      <c r="AW168" s="13" t="s">
        <v>36</v>
      </c>
      <c r="AX168" s="13" t="s">
        <v>80</v>
      </c>
      <c r="AY168" s="266" t="s">
        <v>122</v>
      </c>
    </row>
    <row r="169" s="13" customFormat="1">
      <c r="A169" s="13"/>
      <c r="B169" s="256"/>
      <c r="C169" s="257"/>
      <c r="D169" s="252" t="s">
        <v>181</v>
      </c>
      <c r="E169" s="258" t="s">
        <v>1</v>
      </c>
      <c r="F169" s="259" t="s">
        <v>198</v>
      </c>
      <c r="G169" s="257"/>
      <c r="H169" s="260">
        <v>72</v>
      </c>
      <c r="I169" s="261"/>
      <c r="J169" s="257"/>
      <c r="K169" s="257"/>
      <c r="L169" s="262"/>
      <c r="M169" s="263"/>
      <c r="N169" s="264"/>
      <c r="O169" s="264"/>
      <c r="P169" s="264"/>
      <c r="Q169" s="264"/>
      <c r="R169" s="264"/>
      <c r="S169" s="264"/>
      <c r="T169" s="265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66" t="s">
        <v>181</v>
      </c>
      <c r="AU169" s="266" t="s">
        <v>90</v>
      </c>
      <c r="AV169" s="13" t="s">
        <v>90</v>
      </c>
      <c r="AW169" s="13" t="s">
        <v>36</v>
      </c>
      <c r="AX169" s="13" t="s">
        <v>80</v>
      </c>
      <c r="AY169" s="266" t="s">
        <v>122</v>
      </c>
    </row>
    <row r="170" s="14" customFormat="1">
      <c r="A170" s="14"/>
      <c r="B170" s="267"/>
      <c r="C170" s="268"/>
      <c r="D170" s="252" t="s">
        <v>181</v>
      </c>
      <c r="E170" s="269" t="s">
        <v>1</v>
      </c>
      <c r="F170" s="270" t="s">
        <v>209</v>
      </c>
      <c r="G170" s="268"/>
      <c r="H170" s="271">
        <v>904</v>
      </c>
      <c r="I170" s="272"/>
      <c r="J170" s="268"/>
      <c r="K170" s="268"/>
      <c r="L170" s="273"/>
      <c r="M170" s="274"/>
      <c r="N170" s="275"/>
      <c r="O170" s="275"/>
      <c r="P170" s="275"/>
      <c r="Q170" s="275"/>
      <c r="R170" s="275"/>
      <c r="S170" s="275"/>
      <c r="T170" s="276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77" t="s">
        <v>181</v>
      </c>
      <c r="AU170" s="277" t="s">
        <v>90</v>
      </c>
      <c r="AV170" s="14" t="s">
        <v>136</v>
      </c>
      <c r="AW170" s="14" t="s">
        <v>36</v>
      </c>
      <c r="AX170" s="14" t="s">
        <v>88</v>
      </c>
      <c r="AY170" s="277" t="s">
        <v>122</v>
      </c>
    </row>
    <row r="171" s="2" customFormat="1" ht="24" customHeight="1">
      <c r="A171" s="37"/>
      <c r="B171" s="38"/>
      <c r="C171" s="225" t="s">
        <v>225</v>
      </c>
      <c r="D171" s="225" t="s">
        <v>123</v>
      </c>
      <c r="E171" s="226" t="s">
        <v>226</v>
      </c>
      <c r="F171" s="227" t="s">
        <v>227</v>
      </c>
      <c r="G171" s="228" t="s">
        <v>228</v>
      </c>
      <c r="H171" s="229">
        <v>91.200000000000003</v>
      </c>
      <c r="I171" s="230"/>
      <c r="J171" s="231">
        <f>ROUND(I171*H171,2)</f>
        <v>0</v>
      </c>
      <c r="K171" s="227" t="s">
        <v>179</v>
      </c>
      <c r="L171" s="43"/>
      <c r="M171" s="232" t="s">
        <v>1</v>
      </c>
      <c r="N171" s="233" t="s">
        <v>45</v>
      </c>
      <c r="O171" s="90"/>
      <c r="P171" s="234">
        <f>O171*H171</f>
        <v>0</v>
      </c>
      <c r="Q171" s="234">
        <v>0</v>
      </c>
      <c r="R171" s="234">
        <f>Q171*H171</f>
        <v>0</v>
      </c>
      <c r="S171" s="234">
        <v>0</v>
      </c>
      <c r="T171" s="235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36" t="s">
        <v>136</v>
      </c>
      <c r="AT171" s="236" t="s">
        <v>123</v>
      </c>
      <c r="AU171" s="236" t="s">
        <v>90</v>
      </c>
      <c r="AY171" s="16" t="s">
        <v>122</v>
      </c>
      <c r="BE171" s="237">
        <f>IF(N171="základní",J171,0)</f>
        <v>0</v>
      </c>
      <c r="BF171" s="237">
        <f>IF(N171="snížená",J171,0)</f>
        <v>0</v>
      </c>
      <c r="BG171" s="237">
        <f>IF(N171="zákl. přenesená",J171,0)</f>
        <v>0</v>
      </c>
      <c r="BH171" s="237">
        <f>IF(N171="sníž. přenesená",J171,0)</f>
        <v>0</v>
      </c>
      <c r="BI171" s="237">
        <f>IF(N171="nulová",J171,0)</f>
        <v>0</v>
      </c>
      <c r="BJ171" s="16" t="s">
        <v>88</v>
      </c>
      <c r="BK171" s="237">
        <f>ROUND(I171*H171,2)</f>
        <v>0</v>
      </c>
      <c r="BL171" s="16" t="s">
        <v>136</v>
      </c>
      <c r="BM171" s="236" t="s">
        <v>229</v>
      </c>
    </row>
    <row r="172" s="2" customFormat="1">
      <c r="A172" s="37"/>
      <c r="B172" s="38"/>
      <c r="C172" s="39"/>
      <c r="D172" s="252" t="s">
        <v>171</v>
      </c>
      <c r="E172" s="39"/>
      <c r="F172" s="253" t="s">
        <v>172</v>
      </c>
      <c r="G172" s="39"/>
      <c r="H172" s="39"/>
      <c r="I172" s="143"/>
      <c r="J172" s="39"/>
      <c r="K172" s="39"/>
      <c r="L172" s="43"/>
      <c r="M172" s="254"/>
      <c r="N172" s="255"/>
      <c r="O172" s="90"/>
      <c r="P172" s="90"/>
      <c r="Q172" s="90"/>
      <c r="R172" s="90"/>
      <c r="S172" s="90"/>
      <c r="T172" s="91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T172" s="16" t="s">
        <v>171</v>
      </c>
      <c r="AU172" s="16" t="s">
        <v>90</v>
      </c>
    </row>
    <row r="173" s="13" customFormat="1">
      <c r="A173" s="13"/>
      <c r="B173" s="256"/>
      <c r="C173" s="257"/>
      <c r="D173" s="252" t="s">
        <v>181</v>
      </c>
      <c r="E173" s="258" t="s">
        <v>1</v>
      </c>
      <c r="F173" s="259" t="s">
        <v>230</v>
      </c>
      <c r="G173" s="257"/>
      <c r="H173" s="260">
        <v>21.100000000000001</v>
      </c>
      <c r="I173" s="261"/>
      <c r="J173" s="257"/>
      <c r="K173" s="257"/>
      <c r="L173" s="262"/>
      <c r="M173" s="263"/>
      <c r="N173" s="264"/>
      <c r="O173" s="264"/>
      <c r="P173" s="264"/>
      <c r="Q173" s="264"/>
      <c r="R173" s="264"/>
      <c r="S173" s="264"/>
      <c r="T173" s="265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66" t="s">
        <v>181</v>
      </c>
      <c r="AU173" s="266" t="s">
        <v>90</v>
      </c>
      <c r="AV173" s="13" t="s">
        <v>90</v>
      </c>
      <c r="AW173" s="13" t="s">
        <v>36</v>
      </c>
      <c r="AX173" s="13" t="s">
        <v>80</v>
      </c>
      <c r="AY173" s="266" t="s">
        <v>122</v>
      </c>
    </row>
    <row r="174" s="13" customFormat="1">
      <c r="A174" s="13"/>
      <c r="B174" s="256"/>
      <c r="C174" s="257"/>
      <c r="D174" s="252" t="s">
        <v>181</v>
      </c>
      <c r="E174" s="258" t="s">
        <v>1</v>
      </c>
      <c r="F174" s="259" t="s">
        <v>231</v>
      </c>
      <c r="G174" s="257"/>
      <c r="H174" s="260">
        <v>27.899999999999999</v>
      </c>
      <c r="I174" s="261"/>
      <c r="J174" s="257"/>
      <c r="K174" s="257"/>
      <c r="L174" s="262"/>
      <c r="M174" s="263"/>
      <c r="N174" s="264"/>
      <c r="O174" s="264"/>
      <c r="P174" s="264"/>
      <c r="Q174" s="264"/>
      <c r="R174" s="264"/>
      <c r="S174" s="264"/>
      <c r="T174" s="265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66" t="s">
        <v>181</v>
      </c>
      <c r="AU174" s="266" t="s">
        <v>90</v>
      </c>
      <c r="AV174" s="13" t="s">
        <v>90</v>
      </c>
      <c r="AW174" s="13" t="s">
        <v>36</v>
      </c>
      <c r="AX174" s="13" t="s">
        <v>80</v>
      </c>
      <c r="AY174" s="266" t="s">
        <v>122</v>
      </c>
    </row>
    <row r="175" s="13" customFormat="1">
      <c r="A175" s="13"/>
      <c r="B175" s="256"/>
      <c r="C175" s="257"/>
      <c r="D175" s="252" t="s">
        <v>181</v>
      </c>
      <c r="E175" s="258" t="s">
        <v>1</v>
      </c>
      <c r="F175" s="259" t="s">
        <v>232</v>
      </c>
      <c r="G175" s="257"/>
      <c r="H175" s="260">
        <v>1</v>
      </c>
      <c r="I175" s="261"/>
      <c r="J175" s="257"/>
      <c r="K175" s="257"/>
      <c r="L175" s="262"/>
      <c r="M175" s="263"/>
      <c r="N175" s="264"/>
      <c r="O175" s="264"/>
      <c r="P175" s="264"/>
      <c r="Q175" s="264"/>
      <c r="R175" s="264"/>
      <c r="S175" s="264"/>
      <c r="T175" s="265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66" t="s">
        <v>181</v>
      </c>
      <c r="AU175" s="266" t="s">
        <v>90</v>
      </c>
      <c r="AV175" s="13" t="s">
        <v>90</v>
      </c>
      <c r="AW175" s="13" t="s">
        <v>36</v>
      </c>
      <c r="AX175" s="13" t="s">
        <v>80</v>
      </c>
      <c r="AY175" s="266" t="s">
        <v>122</v>
      </c>
    </row>
    <row r="176" s="13" customFormat="1">
      <c r="A176" s="13"/>
      <c r="B176" s="256"/>
      <c r="C176" s="257"/>
      <c r="D176" s="252" t="s">
        <v>181</v>
      </c>
      <c r="E176" s="258" t="s">
        <v>1</v>
      </c>
      <c r="F176" s="259" t="s">
        <v>233</v>
      </c>
      <c r="G176" s="257"/>
      <c r="H176" s="260">
        <v>18.899999999999999</v>
      </c>
      <c r="I176" s="261"/>
      <c r="J176" s="257"/>
      <c r="K176" s="257"/>
      <c r="L176" s="262"/>
      <c r="M176" s="263"/>
      <c r="N176" s="264"/>
      <c r="O176" s="264"/>
      <c r="P176" s="264"/>
      <c r="Q176" s="264"/>
      <c r="R176" s="264"/>
      <c r="S176" s="264"/>
      <c r="T176" s="265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66" t="s">
        <v>181</v>
      </c>
      <c r="AU176" s="266" t="s">
        <v>90</v>
      </c>
      <c r="AV176" s="13" t="s">
        <v>90</v>
      </c>
      <c r="AW176" s="13" t="s">
        <v>36</v>
      </c>
      <c r="AX176" s="13" t="s">
        <v>80</v>
      </c>
      <c r="AY176" s="266" t="s">
        <v>122</v>
      </c>
    </row>
    <row r="177" s="13" customFormat="1">
      <c r="A177" s="13"/>
      <c r="B177" s="256"/>
      <c r="C177" s="257"/>
      <c r="D177" s="252" t="s">
        <v>181</v>
      </c>
      <c r="E177" s="258" t="s">
        <v>1</v>
      </c>
      <c r="F177" s="259" t="s">
        <v>234</v>
      </c>
      <c r="G177" s="257"/>
      <c r="H177" s="260">
        <v>22.300000000000001</v>
      </c>
      <c r="I177" s="261"/>
      <c r="J177" s="257"/>
      <c r="K177" s="257"/>
      <c r="L177" s="262"/>
      <c r="M177" s="263"/>
      <c r="N177" s="264"/>
      <c r="O177" s="264"/>
      <c r="P177" s="264"/>
      <c r="Q177" s="264"/>
      <c r="R177" s="264"/>
      <c r="S177" s="264"/>
      <c r="T177" s="265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66" t="s">
        <v>181</v>
      </c>
      <c r="AU177" s="266" t="s">
        <v>90</v>
      </c>
      <c r="AV177" s="13" t="s">
        <v>90</v>
      </c>
      <c r="AW177" s="13" t="s">
        <v>36</v>
      </c>
      <c r="AX177" s="13" t="s">
        <v>80</v>
      </c>
      <c r="AY177" s="266" t="s">
        <v>122</v>
      </c>
    </row>
    <row r="178" s="14" customFormat="1">
      <c r="A178" s="14"/>
      <c r="B178" s="267"/>
      <c r="C178" s="268"/>
      <c r="D178" s="252" t="s">
        <v>181</v>
      </c>
      <c r="E178" s="269" t="s">
        <v>1</v>
      </c>
      <c r="F178" s="270" t="s">
        <v>209</v>
      </c>
      <c r="G178" s="268"/>
      <c r="H178" s="271">
        <v>91.200000000000003</v>
      </c>
      <c r="I178" s="272"/>
      <c r="J178" s="268"/>
      <c r="K178" s="268"/>
      <c r="L178" s="273"/>
      <c r="M178" s="274"/>
      <c r="N178" s="275"/>
      <c r="O178" s="275"/>
      <c r="P178" s="275"/>
      <c r="Q178" s="275"/>
      <c r="R178" s="275"/>
      <c r="S178" s="275"/>
      <c r="T178" s="276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77" t="s">
        <v>181</v>
      </c>
      <c r="AU178" s="277" t="s">
        <v>90</v>
      </c>
      <c r="AV178" s="14" t="s">
        <v>136</v>
      </c>
      <c r="AW178" s="14" t="s">
        <v>36</v>
      </c>
      <c r="AX178" s="14" t="s">
        <v>88</v>
      </c>
      <c r="AY178" s="277" t="s">
        <v>122</v>
      </c>
    </row>
    <row r="179" s="2" customFormat="1" ht="24" customHeight="1">
      <c r="A179" s="37"/>
      <c r="B179" s="38"/>
      <c r="C179" s="225" t="s">
        <v>235</v>
      </c>
      <c r="D179" s="225" t="s">
        <v>123</v>
      </c>
      <c r="E179" s="226" t="s">
        <v>236</v>
      </c>
      <c r="F179" s="227" t="s">
        <v>237</v>
      </c>
      <c r="G179" s="228" t="s">
        <v>228</v>
      </c>
      <c r="H179" s="229">
        <v>228.63</v>
      </c>
      <c r="I179" s="230"/>
      <c r="J179" s="231">
        <f>ROUND(I179*H179,2)</f>
        <v>0</v>
      </c>
      <c r="K179" s="227" t="s">
        <v>179</v>
      </c>
      <c r="L179" s="43"/>
      <c r="M179" s="232" t="s">
        <v>1</v>
      </c>
      <c r="N179" s="233" t="s">
        <v>45</v>
      </c>
      <c r="O179" s="90"/>
      <c r="P179" s="234">
        <f>O179*H179</f>
        <v>0</v>
      </c>
      <c r="Q179" s="234">
        <v>0</v>
      </c>
      <c r="R179" s="234">
        <f>Q179*H179</f>
        <v>0</v>
      </c>
      <c r="S179" s="234">
        <v>0</v>
      </c>
      <c r="T179" s="235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36" t="s">
        <v>136</v>
      </c>
      <c r="AT179" s="236" t="s">
        <v>123</v>
      </c>
      <c r="AU179" s="236" t="s">
        <v>90</v>
      </c>
      <c r="AY179" s="16" t="s">
        <v>122</v>
      </c>
      <c r="BE179" s="237">
        <f>IF(N179="základní",J179,0)</f>
        <v>0</v>
      </c>
      <c r="BF179" s="237">
        <f>IF(N179="snížená",J179,0)</f>
        <v>0</v>
      </c>
      <c r="BG179" s="237">
        <f>IF(N179="zákl. přenesená",J179,0)</f>
        <v>0</v>
      </c>
      <c r="BH179" s="237">
        <f>IF(N179="sníž. přenesená",J179,0)</f>
        <v>0</v>
      </c>
      <c r="BI179" s="237">
        <f>IF(N179="nulová",J179,0)</f>
        <v>0</v>
      </c>
      <c r="BJ179" s="16" t="s">
        <v>88</v>
      </c>
      <c r="BK179" s="237">
        <f>ROUND(I179*H179,2)</f>
        <v>0</v>
      </c>
      <c r="BL179" s="16" t="s">
        <v>136</v>
      </c>
      <c r="BM179" s="236" t="s">
        <v>238</v>
      </c>
    </row>
    <row r="180" s="2" customFormat="1">
      <c r="A180" s="37"/>
      <c r="B180" s="38"/>
      <c r="C180" s="39"/>
      <c r="D180" s="252" t="s">
        <v>171</v>
      </c>
      <c r="E180" s="39"/>
      <c r="F180" s="253" t="s">
        <v>172</v>
      </c>
      <c r="G180" s="39"/>
      <c r="H180" s="39"/>
      <c r="I180" s="143"/>
      <c r="J180" s="39"/>
      <c r="K180" s="39"/>
      <c r="L180" s="43"/>
      <c r="M180" s="254"/>
      <c r="N180" s="255"/>
      <c r="O180" s="90"/>
      <c r="P180" s="90"/>
      <c r="Q180" s="90"/>
      <c r="R180" s="90"/>
      <c r="S180" s="90"/>
      <c r="T180" s="91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T180" s="16" t="s">
        <v>171</v>
      </c>
      <c r="AU180" s="16" t="s">
        <v>90</v>
      </c>
    </row>
    <row r="181" s="13" customFormat="1">
      <c r="A181" s="13"/>
      <c r="B181" s="256"/>
      <c r="C181" s="257"/>
      <c r="D181" s="252" t="s">
        <v>181</v>
      </c>
      <c r="E181" s="258" t="s">
        <v>1</v>
      </c>
      <c r="F181" s="259" t="s">
        <v>239</v>
      </c>
      <c r="G181" s="257"/>
      <c r="H181" s="260">
        <v>78.069999999999993</v>
      </c>
      <c r="I181" s="261"/>
      <c r="J181" s="257"/>
      <c r="K181" s="257"/>
      <c r="L181" s="262"/>
      <c r="M181" s="263"/>
      <c r="N181" s="264"/>
      <c r="O181" s="264"/>
      <c r="P181" s="264"/>
      <c r="Q181" s="264"/>
      <c r="R181" s="264"/>
      <c r="S181" s="264"/>
      <c r="T181" s="265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66" t="s">
        <v>181</v>
      </c>
      <c r="AU181" s="266" t="s">
        <v>90</v>
      </c>
      <c r="AV181" s="13" t="s">
        <v>90</v>
      </c>
      <c r="AW181" s="13" t="s">
        <v>36</v>
      </c>
      <c r="AX181" s="13" t="s">
        <v>80</v>
      </c>
      <c r="AY181" s="266" t="s">
        <v>122</v>
      </c>
    </row>
    <row r="182" s="13" customFormat="1">
      <c r="A182" s="13"/>
      <c r="B182" s="256"/>
      <c r="C182" s="257"/>
      <c r="D182" s="252" t="s">
        <v>181</v>
      </c>
      <c r="E182" s="258" t="s">
        <v>1</v>
      </c>
      <c r="F182" s="259" t="s">
        <v>240</v>
      </c>
      <c r="G182" s="257"/>
      <c r="H182" s="260">
        <v>1.8999999999999999</v>
      </c>
      <c r="I182" s="261"/>
      <c r="J182" s="257"/>
      <c r="K182" s="257"/>
      <c r="L182" s="262"/>
      <c r="M182" s="263"/>
      <c r="N182" s="264"/>
      <c r="O182" s="264"/>
      <c r="P182" s="264"/>
      <c r="Q182" s="264"/>
      <c r="R182" s="264"/>
      <c r="S182" s="264"/>
      <c r="T182" s="265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66" t="s">
        <v>181</v>
      </c>
      <c r="AU182" s="266" t="s">
        <v>90</v>
      </c>
      <c r="AV182" s="13" t="s">
        <v>90</v>
      </c>
      <c r="AW182" s="13" t="s">
        <v>36</v>
      </c>
      <c r="AX182" s="13" t="s">
        <v>80</v>
      </c>
      <c r="AY182" s="266" t="s">
        <v>122</v>
      </c>
    </row>
    <row r="183" s="13" customFormat="1">
      <c r="A183" s="13"/>
      <c r="B183" s="256"/>
      <c r="C183" s="257"/>
      <c r="D183" s="252" t="s">
        <v>181</v>
      </c>
      <c r="E183" s="258" t="s">
        <v>1</v>
      </c>
      <c r="F183" s="259" t="s">
        <v>241</v>
      </c>
      <c r="G183" s="257"/>
      <c r="H183" s="260">
        <v>66.150000000000006</v>
      </c>
      <c r="I183" s="261"/>
      <c r="J183" s="257"/>
      <c r="K183" s="257"/>
      <c r="L183" s="262"/>
      <c r="M183" s="263"/>
      <c r="N183" s="264"/>
      <c r="O183" s="264"/>
      <c r="P183" s="264"/>
      <c r="Q183" s="264"/>
      <c r="R183" s="264"/>
      <c r="S183" s="264"/>
      <c r="T183" s="265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66" t="s">
        <v>181</v>
      </c>
      <c r="AU183" s="266" t="s">
        <v>90</v>
      </c>
      <c r="AV183" s="13" t="s">
        <v>90</v>
      </c>
      <c r="AW183" s="13" t="s">
        <v>36</v>
      </c>
      <c r="AX183" s="13" t="s">
        <v>80</v>
      </c>
      <c r="AY183" s="266" t="s">
        <v>122</v>
      </c>
    </row>
    <row r="184" s="13" customFormat="1">
      <c r="A184" s="13"/>
      <c r="B184" s="256"/>
      <c r="C184" s="257"/>
      <c r="D184" s="252" t="s">
        <v>181</v>
      </c>
      <c r="E184" s="258" t="s">
        <v>1</v>
      </c>
      <c r="F184" s="259" t="s">
        <v>242</v>
      </c>
      <c r="G184" s="257"/>
      <c r="H184" s="260">
        <v>82.510000000000005</v>
      </c>
      <c r="I184" s="261"/>
      <c r="J184" s="257"/>
      <c r="K184" s="257"/>
      <c r="L184" s="262"/>
      <c r="M184" s="263"/>
      <c r="N184" s="264"/>
      <c r="O184" s="264"/>
      <c r="P184" s="264"/>
      <c r="Q184" s="264"/>
      <c r="R184" s="264"/>
      <c r="S184" s="264"/>
      <c r="T184" s="265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66" t="s">
        <v>181</v>
      </c>
      <c r="AU184" s="266" t="s">
        <v>90</v>
      </c>
      <c r="AV184" s="13" t="s">
        <v>90</v>
      </c>
      <c r="AW184" s="13" t="s">
        <v>36</v>
      </c>
      <c r="AX184" s="13" t="s">
        <v>80</v>
      </c>
      <c r="AY184" s="266" t="s">
        <v>122</v>
      </c>
    </row>
    <row r="185" s="14" customFormat="1">
      <c r="A185" s="14"/>
      <c r="B185" s="267"/>
      <c r="C185" s="268"/>
      <c r="D185" s="252" t="s">
        <v>181</v>
      </c>
      <c r="E185" s="269" t="s">
        <v>1</v>
      </c>
      <c r="F185" s="270" t="s">
        <v>209</v>
      </c>
      <c r="G185" s="268"/>
      <c r="H185" s="271">
        <v>228.63</v>
      </c>
      <c r="I185" s="272"/>
      <c r="J185" s="268"/>
      <c r="K185" s="268"/>
      <c r="L185" s="273"/>
      <c r="M185" s="274"/>
      <c r="N185" s="275"/>
      <c r="O185" s="275"/>
      <c r="P185" s="275"/>
      <c r="Q185" s="275"/>
      <c r="R185" s="275"/>
      <c r="S185" s="275"/>
      <c r="T185" s="276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77" t="s">
        <v>181</v>
      </c>
      <c r="AU185" s="277" t="s">
        <v>90</v>
      </c>
      <c r="AV185" s="14" t="s">
        <v>136</v>
      </c>
      <c r="AW185" s="14" t="s">
        <v>36</v>
      </c>
      <c r="AX185" s="14" t="s">
        <v>88</v>
      </c>
      <c r="AY185" s="277" t="s">
        <v>122</v>
      </c>
    </row>
    <row r="186" s="2" customFormat="1" ht="16.5" customHeight="1">
      <c r="A186" s="37"/>
      <c r="B186" s="38"/>
      <c r="C186" s="225" t="s">
        <v>8</v>
      </c>
      <c r="D186" s="225" t="s">
        <v>123</v>
      </c>
      <c r="E186" s="226" t="s">
        <v>243</v>
      </c>
      <c r="F186" s="227" t="s">
        <v>244</v>
      </c>
      <c r="G186" s="228" t="s">
        <v>228</v>
      </c>
      <c r="H186" s="229">
        <v>319.82999999999998</v>
      </c>
      <c r="I186" s="230"/>
      <c r="J186" s="231">
        <f>ROUND(I186*H186,2)</f>
        <v>0</v>
      </c>
      <c r="K186" s="227" t="s">
        <v>179</v>
      </c>
      <c r="L186" s="43"/>
      <c r="M186" s="232" t="s">
        <v>1</v>
      </c>
      <c r="N186" s="233" t="s">
        <v>45</v>
      </c>
      <c r="O186" s="90"/>
      <c r="P186" s="234">
        <f>O186*H186</f>
        <v>0</v>
      </c>
      <c r="Q186" s="234">
        <v>0</v>
      </c>
      <c r="R186" s="234">
        <f>Q186*H186</f>
        <v>0</v>
      </c>
      <c r="S186" s="234">
        <v>0</v>
      </c>
      <c r="T186" s="235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36" t="s">
        <v>136</v>
      </c>
      <c r="AT186" s="236" t="s">
        <v>123</v>
      </c>
      <c r="AU186" s="236" t="s">
        <v>90</v>
      </c>
      <c r="AY186" s="16" t="s">
        <v>122</v>
      </c>
      <c r="BE186" s="237">
        <f>IF(N186="základní",J186,0)</f>
        <v>0</v>
      </c>
      <c r="BF186" s="237">
        <f>IF(N186="snížená",J186,0)</f>
        <v>0</v>
      </c>
      <c r="BG186" s="237">
        <f>IF(N186="zákl. přenesená",J186,0)</f>
        <v>0</v>
      </c>
      <c r="BH186" s="237">
        <f>IF(N186="sníž. přenesená",J186,0)</f>
        <v>0</v>
      </c>
      <c r="BI186" s="237">
        <f>IF(N186="nulová",J186,0)</f>
        <v>0</v>
      </c>
      <c r="BJ186" s="16" t="s">
        <v>88</v>
      </c>
      <c r="BK186" s="237">
        <f>ROUND(I186*H186,2)</f>
        <v>0</v>
      </c>
      <c r="BL186" s="16" t="s">
        <v>136</v>
      </c>
      <c r="BM186" s="236" t="s">
        <v>245</v>
      </c>
    </row>
    <row r="187" s="13" customFormat="1">
      <c r="A187" s="13"/>
      <c r="B187" s="256"/>
      <c r="C187" s="257"/>
      <c r="D187" s="252" t="s">
        <v>181</v>
      </c>
      <c r="E187" s="258" t="s">
        <v>1</v>
      </c>
      <c r="F187" s="259" t="s">
        <v>246</v>
      </c>
      <c r="G187" s="257"/>
      <c r="H187" s="260">
        <v>319.82999999999998</v>
      </c>
      <c r="I187" s="261"/>
      <c r="J187" s="257"/>
      <c r="K187" s="257"/>
      <c r="L187" s="262"/>
      <c r="M187" s="263"/>
      <c r="N187" s="264"/>
      <c r="O187" s="264"/>
      <c r="P187" s="264"/>
      <c r="Q187" s="264"/>
      <c r="R187" s="264"/>
      <c r="S187" s="264"/>
      <c r="T187" s="265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66" t="s">
        <v>181</v>
      </c>
      <c r="AU187" s="266" t="s">
        <v>90</v>
      </c>
      <c r="AV187" s="13" t="s">
        <v>90</v>
      </c>
      <c r="AW187" s="13" t="s">
        <v>36</v>
      </c>
      <c r="AX187" s="13" t="s">
        <v>88</v>
      </c>
      <c r="AY187" s="266" t="s">
        <v>122</v>
      </c>
    </row>
    <row r="188" s="2" customFormat="1" ht="24" customHeight="1">
      <c r="A188" s="37"/>
      <c r="B188" s="38"/>
      <c r="C188" s="225" t="s">
        <v>247</v>
      </c>
      <c r="D188" s="225" t="s">
        <v>123</v>
      </c>
      <c r="E188" s="226" t="s">
        <v>248</v>
      </c>
      <c r="F188" s="227" t="s">
        <v>249</v>
      </c>
      <c r="G188" s="228" t="s">
        <v>228</v>
      </c>
      <c r="H188" s="229">
        <v>42.299999999999997</v>
      </c>
      <c r="I188" s="230"/>
      <c r="J188" s="231">
        <f>ROUND(I188*H188,2)</f>
        <v>0</v>
      </c>
      <c r="K188" s="227" t="s">
        <v>179</v>
      </c>
      <c r="L188" s="43"/>
      <c r="M188" s="232" t="s">
        <v>1</v>
      </c>
      <c r="N188" s="233" t="s">
        <v>45</v>
      </c>
      <c r="O188" s="90"/>
      <c r="P188" s="234">
        <f>O188*H188</f>
        <v>0</v>
      </c>
      <c r="Q188" s="234">
        <v>0</v>
      </c>
      <c r="R188" s="234">
        <f>Q188*H188</f>
        <v>0</v>
      </c>
      <c r="S188" s="234">
        <v>0</v>
      </c>
      <c r="T188" s="235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36" t="s">
        <v>136</v>
      </c>
      <c r="AT188" s="236" t="s">
        <v>123</v>
      </c>
      <c r="AU188" s="236" t="s">
        <v>90</v>
      </c>
      <c r="AY188" s="16" t="s">
        <v>122</v>
      </c>
      <c r="BE188" s="237">
        <f>IF(N188="základní",J188,0)</f>
        <v>0</v>
      </c>
      <c r="BF188" s="237">
        <f>IF(N188="snížená",J188,0)</f>
        <v>0</v>
      </c>
      <c r="BG188" s="237">
        <f>IF(N188="zákl. přenesená",J188,0)</f>
        <v>0</v>
      </c>
      <c r="BH188" s="237">
        <f>IF(N188="sníž. přenesená",J188,0)</f>
        <v>0</v>
      </c>
      <c r="BI188" s="237">
        <f>IF(N188="nulová",J188,0)</f>
        <v>0</v>
      </c>
      <c r="BJ188" s="16" t="s">
        <v>88</v>
      </c>
      <c r="BK188" s="237">
        <f>ROUND(I188*H188,2)</f>
        <v>0</v>
      </c>
      <c r="BL188" s="16" t="s">
        <v>136</v>
      </c>
      <c r="BM188" s="236" t="s">
        <v>250</v>
      </c>
    </row>
    <row r="189" s="2" customFormat="1">
      <c r="A189" s="37"/>
      <c r="B189" s="38"/>
      <c r="C189" s="39"/>
      <c r="D189" s="252" t="s">
        <v>171</v>
      </c>
      <c r="E189" s="39"/>
      <c r="F189" s="253" t="s">
        <v>172</v>
      </c>
      <c r="G189" s="39"/>
      <c r="H189" s="39"/>
      <c r="I189" s="143"/>
      <c r="J189" s="39"/>
      <c r="K189" s="39"/>
      <c r="L189" s="43"/>
      <c r="M189" s="254"/>
      <c r="N189" s="255"/>
      <c r="O189" s="90"/>
      <c r="P189" s="90"/>
      <c r="Q189" s="90"/>
      <c r="R189" s="90"/>
      <c r="S189" s="90"/>
      <c r="T189" s="91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T189" s="16" t="s">
        <v>171</v>
      </c>
      <c r="AU189" s="16" t="s">
        <v>90</v>
      </c>
    </row>
    <row r="190" s="13" customFormat="1">
      <c r="A190" s="13"/>
      <c r="B190" s="256"/>
      <c r="C190" s="257"/>
      <c r="D190" s="252" t="s">
        <v>181</v>
      </c>
      <c r="E190" s="258" t="s">
        <v>1</v>
      </c>
      <c r="F190" s="259" t="s">
        <v>251</v>
      </c>
      <c r="G190" s="257"/>
      <c r="H190" s="260">
        <v>6.2999999999999998</v>
      </c>
      <c r="I190" s="261"/>
      <c r="J190" s="257"/>
      <c r="K190" s="257"/>
      <c r="L190" s="262"/>
      <c r="M190" s="263"/>
      <c r="N190" s="264"/>
      <c r="O190" s="264"/>
      <c r="P190" s="264"/>
      <c r="Q190" s="264"/>
      <c r="R190" s="264"/>
      <c r="S190" s="264"/>
      <c r="T190" s="265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66" t="s">
        <v>181</v>
      </c>
      <c r="AU190" s="266" t="s">
        <v>90</v>
      </c>
      <c r="AV190" s="13" t="s">
        <v>90</v>
      </c>
      <c r="AW190" s="13" t="s">
        <v>36</v>
      </c>
      <c r="AX190" s="13" t="s">
        <v>80</v>
      </c>
      <c r="AY190" s="266" t="s">
        <v>122</v>
      </c>
    </row>
    <row r="191" s="13" customFormat="1">
      <c r="A191" s="13"/>
      <c r="B191" s="256"/>
      <c r="C191" s="257"/>
      <c r="D191" s="252" t="s">
        <v>181</v>
      </c>
      <c r="E191" s="258" t="s">
        <v>1</v>
      </c>
      <c r="F191" s="259" t="s">
        <v>252</v>
      </c>
      <c r="G191" s="257"/>
      <c r="H191" s="260">
        <v>36</v>
      </c>
      <c r="I191" s="261"/>
      <c r="J191" s="257"/>
      <c r="K191" s="257"/>
      <c r="L191" s="262"/>
      <c r="M191" s="263"/>
      <c r="N191" s="264"/>
      <c r="O191" s="264"/>
      <c r="P191" s="264"/>
      <c r="Q191" s="264"/>
      <c r="R191" s="264"/>
      <c r="S191" s="264"/>
      <c r="T191" s="265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66" t="s">
        <v>181</v>
      </c>
      <c r="AU191" s="266" t="s">
        <v>90</v>
      </c>
      <c r="AV191" s="13" t="s">
        <v>90</v>
      </c>
      <c r="AW191" s="13" t="s">
        <v>36</v>
      </c>
      <c r="AX191" s="13" t="s">
        <v>80</v>
      </c>
      <c r="AY191" s="266" t="s">
        <v>122</v>
      </c>
    </row>
    <row r="192" s="14" customFormat="1">
      <c r="A192" s="14"/>
      <c r="B192" s="267"/>
      <c r="C192" s="268"/>
      <c r="D192" s="252" t="s">
        <v>181</v>
      </c>
      <c r="E192" s="269" t="s">
        <v>1</v>
      </c>
      <c r="F192" s="270" t="s">
        <v>209</v>
      </c>
      <c r="G192" s="268"/>
      <c r="H192" s="271">
        <v>42.299999999999997</v>
      </c>
      <c r="I192" s="272"/>
      <c r="J192" s="268"/>
      <c r="K192" s="268"/>
      <c r="L192" s="273"/>
      <c r="M192" s="274"/>
      <c r="N192" s="275"/>
      <c r="O192" s="275"/>
      <c r="P192" s="275"/>
      <c r="Q192" s="275"/>
      <c r="R192" s="275"/>
      <c r="S192" s="275"/>
      <c r="T192" s="276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77" t="s">
        <v>181</v>
      </c>
      <c r="AU192" s="277" t="s">
        <v>90</v>
      </c>
      <c r="AV192" s="14" t="s">
        <v>136</v>
      </c>
      <c r="AW192" s="14" t="s">
        <v>36</v>
      </c>
      <c r="AX192" s="14" t="s">
        <v>88</v>
      </c>
      <c r="AY192" s="277" t="s">
        <v>122</v>
      </c>
    </row>
    <row r="193" s="2" customFormat="1" ht="24" customHeight="1">
      <c r="A193" s="37"/>
      <c r="B193" s="38"/>
      <c r="C193" s="225" t="s">
        <v>253</v>
      </c>
      <c r="D193" s="225" t="s">
        <v>123</v>
      </c>
      <c r="E193" s="226" t="s">
        <v>254</v>
      </c>
      <c r="F193" s="227" t="s">
        <v>255</v>
      </c>
      <c r="G193" s="228" t="s">
        <v>228</v>
      </c>
      <c r="H193" s="229">
        <v>42.299999999999997</v>
      </c>
      <c r="I193" s="230"/>
      <c r="J193" s="231">
        <f>ROUND(I193*H193,2)</f>
        <v>0</v>
      </c>
      <c r="K193" s="227" t="s">
        <v>179</v>
      </c>
      <c r="L193" s="43"/>
      <c r="M193" s="232" t="s">
        <v>1</v>
      </c>
      <c r="N193" s="233" t="s">
        <v>45</v>
      </c>
      <c r="O193" s="90"/>
      <c r="P193" s="234">
        <f>O193*H193</f>
        <v>0</v>
      </c>
      <c r="Q193" s="234">
        <v>0</v>
      </c>
      <c r="R193" s="234">
        <f>Q193*H193</f>
        <v>0</v>
      </c>
      <c r="S193" s="234">
        <v>0</v>
      </c>
      <c r="T193" s="235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36" t="s">
        <v>136</v>
      </c>
      <c r="AT193" s="236" t="s">
        <v>123</v>
      </c>
      <c r="AU193" s="236" t="s">
        <v>90</v>
      </c>
      <c r="AY193" s="16" t="s">
        <v>122</v>
      </c>
      <c r="BE193" s="237">
        <f>IF(N193="základní",J193,0)</f>
        <v>0</v>
      </c>
      <c r="BF193" s="237">
        <f>IF(N193="snížená",J193,0)</f>
        <v>0</v>
      </c>
      <c r="BG193" s="237">
        <f>IF(N193="zákl. přenesená",J193,0)</f>
        <v>0</v>
      </c>
      <c r="BH193" s="237">
        <f>IF(N193="sníž. přenesená",J193,0)</f>
        <v>0</v>
      </c>
      <c r="BI193" s="237">
        <f>IF(N193="nulová",J193,0)</f>
        <v>0</v>
      </c>
      <c r="BJ193" s="16" t="s">
        <v>88</v>
      </c>
      <c r="BK193" s="237">
        <f>ROUND(I193*H193,2)</f>
        <v>0</v>
      </c>
      <c r="BL193" s="16" t="s">
        <v>136</v>
      </c>
      <c r="BM193" s="236" t="s">
        <v>256</v>
      </c>
    </row>
    <row r="194" s="2" customFormat="1" ht="24" customHeight="1">
      <c r="A194" s="37"/>
      <c r="B194" s="38"/>
      <c r="C194" s="225" t="s">
        <v>257</v>
      </c>
      <c r="D194" s="225" t="s">
        <v>123</v>
      </c>
      <c r="E194" s="226" t="s">
        <v>258</v>
      </c>
      <c r="F194" s="227" t="s">
        <v>259</v>
      </c>
      <c r="G194" s="228" t="s">
        <v>228</v>
      </c>
      <c r="H194" s="229">
        <v>54.560000000000002</v>
      </c>
      <c r="I194" s="230"/>
      <c r="J194" s="231">
        <f>ROUND(I194*H194,2)</f>
        <v>0</v>
      </c>
      <c r="K194" s="227" t="s">
        <v>179</v>
      </c>
      <c r="L194" s="43"/>
      <c r="M194" s="232" t="s">
        <v>1</v>
      </c>
      <c r="N194" s="233" t="s">
        <v>45</v>
      </c>
      <c r="O194" s="90"/>
      <c r="P194" s="234">
        <f>O194*H194</f>
        <v>0</v>
      </c>
      <c r="Q194" s="234">
        <v>0</v>
      </c>
      <c r="R194" s="234">
        <f>Q194*H194</f>
        <v>0</v>
      </c>
      <c r="S194" s="234">
        <v>0</v>
      </c>
      <c r="T194" s="235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236" t="s">
        <v>136</v>
      </c>
      <c r="AT194" s="236" t="s">
        <v>123</v>
      </c>
      <c r="AU194" s="236" t="s">
        <v>90</v>
      </c>
      <c r="AY194" s="16" t="s">
        <v>122</v>
      </c>
      <c r="BE194" s="237">
        <f>IF(N194="základní",J194,0)</f>
        <v>0</v>
      </c>
      <c r="BF194" s="237">
        <f>IF(N194="snížená",J194,0)</f>
        <v>0</v>
      </c>
      <c r="BG194" s="237">
        <f>IF(N194="zákl. přenesená",J194,0)</f>
        <v>0</v>
      </c>
      <c r="BH194" s="237">
        <f>IF(N194="sníž. přenesená",J194,0)</f>
        <v>0</v>
      </c>
      <c r="BI194" s="237">
        <f>IF(N194="nulová",J194,0)</f>
        <v>0</v>
      </c>
      <c r="BJ194" s="16" t="s">
        <v>88</v>
      </c>
      <c r="BK194" s="237">
        <f>ROUND(I194*H194,2)</f>
        <v>0</v>
      </c>
      <c r="BL194" s="16" t="s">
        <v>136</v>
      </c>
      <c r="BM194" s="236" t="s">
        <v>260</v>
      </c>
    </row>
    <row r="195" s="2" customFormat="1">
      <c r="A195" s="37"/>
      <c r="B195" s="38"/>
      <c r="C195" s="39"/>
      <c r="D195" s="252" t="s">
        <v>171</v>
      </c>
      <c r="E195" s="39"/>
      <c r="F195" s="253" t="s">
        <v>172</v>
      </c>
      <c r="G195" s="39"/>
      <c r="H195" s="39"/>
      <c r="I195" s="143"/>
      <c r="J195" s="39"/>
      <c r="K195" s="39"/>
      <c r="L195" s="43"/>
      <c r="M195" s="254"/>
      <c r="N195" s="255"/>
      <c r="O195" s="90"/>
      <c r="P195" s="90"/>
      <c r="Q195" s="90"/>
      <c r="R195" s="90"/>
      <c r="S195" s="90"/>
      <c r="T195" s="91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T195" s="16" t="s">
        <v>171</v>
      </c>
      <c r="AU195" s="16" t="s">
        <v>90</v>
      </c>
    </row>
    <row r="196" s="13" customFormat="1">
      <c r="A196" s="13"/>
      <c r="B196" s="256"/>
      <c r="C196" s="257"/>
      <c r="D196" s="252" t="s">
        <v>181</v>
      </c>
      <c r="E196" s="258" t="s">
        <v>1</v>
      </c>
      <c r="F196" s="259" t="s">
        <v>261</v>
      </c>
      <c r="G196" s="257"/>
      <c r="H196" s="260">
        <v>48.960000000000001</v>
      </c>
      <c r="I196" s="261"/>
      <c r="J196" s="257"/>
      <c r="K196" s="257"/>
      <c r="L196" s="262"/>
      <c r="M196" s="263"/>
      <c r="N196" s="264"/>
      <c r="O196" s="264"/>
      <c r="P196" s="264"/>
      <c r="Q196" s="264"/>
      <c r="R196" s="264"/>
      <c r="S196" s="264"/>
      <c r="T196" s="265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66" t="s">
        <v>181</v>
      </c>
      <c r="AU196" s="266" t="s">
        <v>90</v>
      </c>
      <c r="AV196" s="13" t="s">
        <v>90</v>
      </c>
      <c r="AW196" s="13" t="s">
        <v>36</v>
      </c>
      <c r="AX196" s="13" t="s">
        <v>80</v>
      </c>
      <c r="AY196" s="266" t="s">
        <v>122</v>
      </c>
    </row>
    <row r="197" s="13" customFormat="1">
      <c r="A197" s="13"/>
      <c r="B197" s="256"/>
      <c r="C197" s="257"/>
      <c r="D197" s="252" t="s">
        <v>181</v>
      </c>
      <c r="E197" s="258" t="s">
        <v>1</v>
      </c>
      <c r="F197" s="259" t="s">
        <v>262</v>
      </c>
      <c r="G197" s="257"/>
      <c r="H197" s="260">
        <v>5.5999999999999996</v>
      </c>
      <c r="I197" s="261"/>
      <c r="J197" s="257"/>
      <c r="K197" s="257"/>
      <c r="L197" s="262"/>
      <c r="M197" s="263"/>
      <c r="N197" s="264"/>
      <c r="O197" s="264"/>
      <c r="P197" s="264"/>
      <c r="Q197" s="264"/>
      <c r="R197" s="264"/>
      <c r="S197" s="264"/>
      <c r="T197" s="265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66" t="s">
        <v>181</v>
      </c>
      <c r="AU197" s="266" t="s">
        <v>90</v>
      </c>
      <c r="AV197" s="13" t="s">
        <v>90</v>
      </c>
      <c r="AW197" s="13" t="s">
        <v>36</v>
      </c>
      <c r="AX197" s="13" t="s">
        <v>80</v>
      </c>
      <c r="AY197" s="266" t="s">
        <v>122</v>
      </c>
    </row>
    <row r="198" s="14" customFormat="1">
      <c r="A198" s="14"/>
      <c r="B198" s="267"/>
      <c r="C198" s="268"/>
      <c r="D198" s="252" t="s">
        <v>181</v>
      </c>
      <c r="E198" s="269" t="s">
        <v>1</v>
      </c>
      <c r="F198" s="270" t="s">
        <v>209</v>
      </c>
      <c r="G198" s="268"/>
      <c r="H198" s="271">
        <v>54.560000000000002</v>
      </c>
      <c r="I198" s="272"/>
      <c r="J198" s="268"/>
      <c r="K198" s="268"/>
      <c r="L198" s="273"/>
      <c r="M198" s="274"/>
      <c r="N198" s="275"/>
      <c r="O198" s="275"/>
      <c r="P198" s="275"/>
      <c r="Q198" s="275"/>
      <c r="R198" s="275"/>
      <c r="S198" s="275"/>
      <c r="T198" s="276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77" t="s">
        <v>181</v>
      </c>
      <c r="AU198" s="277" t="s">
        <v>90</v>
      </c>
      <c r="AV198" s="14" t="s">
        <v>136</v>
      </c>
      <c r="AW198" s="14" t="s">
        <v>36</v>
      </c>
      <c r="AX198" s="14" t="s">
        <v>88</v>
      </c>
      <c r="AY198" s="277" t="s">
        <v>122</v>
      </c>
    </row>
    <row r="199" s="2" customFormat="1" ht="24" customHeight="1">
      <c r="A199" s="37"/>
      <c r="B199" s="38"/>
      <c r="C199" s="225" t="s">
        <v>263</v>
      </c>
      <c r="D199" s="225" t="s">
        <v>123</v>
      </c>
      <c r="E199" s="226" t="s">
        <v>264</v>
      </c>
      <c r="F199" s="227" t="s">
        <v>265</v>
      </c>
      <c r="G199" s="228" t="s">
        <v>228</v>
      </c>
      <c r="H199" s="229">
        <v>54.560000000000002</v>
      </c>
      <c r="I199" s="230"/>
      <c r="J199" s="231">
        <f>ROUND(I199*H199,2)</f>
        <v>0</v>
      </c>
      <c r="K199" s="227" t="s">
        <v>179</v>
      </c>
      <c r="L199" s="43"/>
      <c r="M199" s="232" t="s">
        <v>1</v>
      </c>
      <c r="N199" s="233" t="s">
        <v>45</v>
      </c>
      <c r="O199" s="90"/>
      <c r="P199" s="234">
        <f>O199*H199</f>
        <v>0</v>
      </c>
      <c r="Q199" s="234">
        <v>0</v>
      </c>
      <c r="R199" s="234">
        <f>Q199*H199</f>
        <v>0</v>
      </c>
      <c r="S199" s="234">
        <v>0</v>
      </c>
      <c r="T199" s="235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236" t="s">
        <v>136</v>
      </c>
      <c r="AT199" s="236" t="s">
        <v>123</v>
      </c>
      <c r="AU199" s="236" t="s">
        <v>90</v>
      </c>
      <c r="AY199" s="16" t="s">
        <v>122</v>
      </c>
      <c r="BE199" s="237">
        <f>IF(N199="základní",J199,0)</f>
        <v>0</v>
      </c>
      <c r="BF199" s="237">
        <f>IF(N199="snížená",J199,0)</f>
        <v>0</v>
      </c>
      <c r="BG199" s="237">
        <f>IF(N199="zákl. přenesená",J199,0)</f>
        <v>0</v>
      </c>
      <c r="BH199" s="237">
        <f>IF(N199="sníž. přenesená",J199,0)</f>
        <v>0</v>
      </c>
      <c r="BI199" s="237">
        <f>IF(N199="nulová",J199,0)</f>
        <v>0</v>
      </c>
      <c r="BJ199" s="16" t="s">
        <v>88</v>
      </c>
      <c r="BK199" s="237">
        <f>ROUND(I199*H199,2)</f>
        <v>0</v>
      </c>
      <c r="BL199" s="16" t="s">
        <v>136</v>
      </c>
      <c r="BM199" s="236" t="s">
        <v>266</v>
      </c>
    </row>
    <row r="200" s="2" customFormat="1" ht="16.5" customHeight="1">
      <c r="A200" s="37"/>
      <c r="B200" s="38"/>
      <c r="C200" s="225" t="s">
        <v>267</v>
      </c>
      <c r="D200" s="225" t="s">
        <v>123</v>
      </c>
      <c r="E200" s="226" t="s">
        <v>268</v>
      </c>
      <c r="F200" s="227" t="s">
        <v>269</v>
      </c>
      <c r="G200" s="228" t="s">
        <v>228</v>
      </c>
      <c r="H200" s="229">
        <v>21.824999999999999</v>
      </c>
      <c r="I200" s="230"/>
      <c r="J200" s="231">
        <f>ROUND(I200*H200,2)</f>
        <v>0</v>
      </c>
      <c r="K200" s="227" t="s">
        <v>179</v>
      </c>
      <c r="L200" s="43"/>
      <c r="M200" s="232" t="s">
        <v>1</v>
      </c>
      <c r="N200" s="233" t="s">
        <v>45</v>
      </c>
      <c r="O200" s="90"/>
      <c r="P200" s="234">
        <f>O200*H200</f>
        <v>0</v>
      </c>
      <c r="Q200" s="234">
        <v>0</v>
      </c>
      <c r="R200" s="234">
        <f>Q200*H200</f>
        <v>0</v>
      </c>
      <c r="S200" s="234">
        <v>0</v>
      </c>
      <c r="T200" s="235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36" t="s">
        <v>136</v>
      </c>
      <c r="AT200" s="236" t="s">
        <v>123</v>
      </c>
      <c r="AU200" s="236" t="s">
        <v>90</v>
      </c>
      <c r="AY200" s="16" t="s">
        <v>122</v>
      </c>
      <c r="BE200" s="237">
        <f>IF(N200="základní",J200,0)</f>
        <v>0</v>
      </c>
      <c r="BF200" s="237">
        <f>IF(N200="snížená",J200,0)</f>
        <v>0</v>
      </c>
      <c r="BG200" s="237">
        <f>IF(N200="zákl. přenesená",J200,0)</f>
        <v>0</v>
      </c>
      <c r="BH200" s="237">
        <f>IF(N200="sníž. přenesená",J200,0)</f>
        <v>0</v>
      </c>
      <c r="BI200" s="237">
        <f>IF(N200="nulová",J200,0)</f>
        <v>0</v>
      </c>
      <c r="BJ200" s="16" t="s">
        <v>88</v>
      </c>
      <c r="BK200" s="237">
        <f>ROUND(I200*H200,2)</f>
        <v>0</v>
      </c>
      <c r="BL200" s="16" t="s">
        <v>136</v>
      </c>
      <c r="BM200" s="236" t="s">
        <v>270</v>
      </c>
    </row>
    <row r="201" s="2" customFormat="1">
      <c r="A201" s="37"/>
      <c r="B201" s="38"/>
      <c r="C201" s="39"/>
      <c r="D201" s="252" t="s">
        <v>171</v>
      </c>
      <c r="E201" s="39"/>
      <c r="F201" s="253" t="s">
        <v>172</v>
      </c>
      <c r="G201" s="39"/>
      <c r="H201" s="39"/>
      <c r="I201" s="143"/>
      <c r="J201" s="39"/>
      <c r="K201" s="39"/>
      <c r="L201" s="43"/>
      <c r="M201" s="254"/>
      <c r="N201" s="255"/>
      <c r="O201" s="90"/>
      <c r="P201" s="90"/>
      <c r="Q201" s="90"/>
      <c r="R201" s="90"/>
      <c r="S201" s="90"/>
      <c r="T201" s="91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T201" s="16" t="s">
        <v>171</v>
      </c>
      <c r="AU201" s="16" t="s">
        <v>90</v>
      </c>
    </row>
    <row r="202" s="13" customFormat="1">
      <c r="A202" s="13"/>
      <c r="B202" s="256"/>
      <c r="C202" s="257"/>
      <c r="D202" s="252" t="s">
        <v>181</v>
      </c>
      <c r="E202" s="258" t="s">
        <v>1</v>
      </c>
      <c r="F202" s="259" t="s">
        <v>271</v>
      </c>
      <c r="G202" s="257"/>
      <c r="H202" s="260">
        <v>14.625</v>
      </c>
      <c r="I202" s="261"/>
      <c r="J202" s="257"/>
      <c r="K202" s="257"/>
      <c r="L202" s="262"/>
      <c r="M202" s="263"/>
      <c r="N202" s="264"/>
      <c r="O202" s="264"/>
      <c r="P202" s="264"/>
      <c r="Q202" s="264"/>
      <c r="R202" s="264"/>
      <c r="S202" s="264"/>
      <c r="T202" s="265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66" t="s">
        <v>181</v>
      </c>
      <c r="AU202" s="266" t="s">
        <v>90</v>
      </c>
      <c r="AV202" s="13" t="s">
        <v>90</v>
      </c>
      <c r="AW202" s="13" t="s">
        <v>36</v>
      </c>
      <c r="AX202" s="13" t="s">
        <v>80</v>
      </c>
      <c r="AY202" s="266" t="s">
        <v>122</v>
      </c>
    </row>
    <row r="203" s="13" customFormat="1">
      <c r="A203" s="13"/>
      <c r="B203" s="256"/>
      <c r="C203" s="257"/>
      <c r="D203" s="252" t="s">
        <v>181</v>
      </c>
      <c r="E203" s="258" t="s">
        <v>1</v>
      </c>
      <c r="F203" s="259" t="s">
        <v>272</v>
      </c>
      <c r="G203" s="257"/>
      <c r="H203" s="260">
        <v>7.2000000000000002</v>
      </c>
      <c r="I203" s="261"/>
      <c r="J203" s="257"/>
      <c r="K203" s="257"/>
      <c r="L203" s="262"/>
      <c r="M203" s="263"/>
      <c r="N203" s="264"/>
      <c r="O203" s="264"/>
      <c r="P203" s="264"/>
      <c r="Q203" s="264"/>
      <c r="R203" s="264"/>
      <c r="S203" s="264"/>
      <c r="T203" s="265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66" t="s">
        <v>181</v>
      </c>
      <c r="AU203" s="266" t="s">
        <v>90</v>
      </c>
      <c r="AV203" s="13" t="s">
        <v>90</v>
      </c>
      <c r="AW203" s="13" t="s">
        <v>36</v>
      </c>
      <c r="AX203" s="13" t="s">
        <v>80</v>
      </c>
      <c r="AY203" s="266" t="s">
        <v>122</v>
      </c>
    </row>
    <row r="204" s="14" customFormat="1">
      <c r="A204" s="14"/>
      <c r="B204" s="267"/>
      <c r="C204" s="268"/>
      <c r="D204" s="252" t="s">
        <v>181</v>
      </c>
      <c r="E204" s="269" t="s">
        <v>1</v>
      </c>
      <c r="F204" s="270" t="s">
        <v>209</v>
      </c>
      <c r="G204" s="268"/>
      <c r="H204" s="271">
        <v>21.824999999999999</v>
      </c>
      <c r="I204" s="272"/>
      <c r="J204" s="268"/>
      <c r="K204" s="268"/>
      <c r="L204" s="273"/>
      <c r="M204" s="274"/>
      <c r="N204" s="275"/>
      <c r="O204" s="275"/>
      <c r="P204" s="275"/>
      <c r="Q204" s="275"/>
      <c r="R204" s="275"/>
      <c r="S204" s="275"/>
      <c r="T204" s="276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77" t="s">
        <v>181</v>
      </c>
      <c r="AU204" s="277" t="s">
        <v>90</v>
      </c>
      <c r="AV204" s="14" t="s">
        <v>136</v>
      </c>
      <c r="AW204" s="14" t="s">
        <v>36</v>
      </c>
      <c r="AX204" s="14" t="s">
        <v>88</v>
      </c>
      <c r="AY204" s="277" t="s">
        <v>122</v>
      </c>
    </row>
    <row r="205" s="2" customFormat="1" ht="24" customHeight="1">
      <c r="A205" s="37"/>
      <c r="B205" s="38"/>
      <c r="C205" s="225" t="s">
        <v>7</v>
      </c>
      <c r="D205" s="225" t="s">
        <v>123</v>
      </c>
      <c r="E205" s="226" t="s">
        <v>273</v>
      </c>
      <c r="F205" s="227" t="s">
        <v>274</v>
      </c>
      <c r="G205" s="228" t="s">
        <v>151</v>
      </c>
      <c r="H205" s="229">
        <v>5</v>
      </c>
      <c r="I205" s="230"/>
      <c r="J205" s="231">
        <f>ROUND(I205*H205,2)</f>
        <v>0</v>
      </c>
      <c r="K205" s="227" t="s">
        <v>1</v>
      </c>
      <c r="L205" s="43"/>
      <c r="M205" s="232" t="s">
        <v>1</v>
      </c>
      <c r="N205" s="233" t="s">
        <v>45</v>
      </c>
      <c r="O205" s="90"/>
      <c r="P205" s="234">
        <f>O205*H205</f>
        <v>0</v>
      </c>
      <c r="Q205" s="234">
        <v>0</v>
      </c>
      <c r="R205" s="234">
        <f>Q205*H205</f>
        <v>0</v>
      </c>
      <c r="S205" s="234">
        <v>0</v>
      </c>
      <c r="T205" s="235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236" t="s">
        <v>136</v>
      </c>
      <c r="AT205" s="236" t="s">
        <v>123</v>
      </c>
      <c r="AU205" s="236" t="s">
        <v>90</v>
      </c>
      <c r="AY205" s="16" t="s">
        <v>122</v>
      </c>
      <c r="BE205" s="237">
        <f>IF(N205="základní",J205,0)</f>
        <v>0</v>
      </c>
      <c r="BF205" s="237">
        <f>IF(N205="snížená",J205,0)</f>
        <v>0</v>
      </c>
      <c r="BG205" s="237">
        <f>IF(N205="zákl. přenesená",J205,0)</f>
        <v>0</v>
      </c>
      <c r="BH205" s="237">
        <f>IF(N205="sníž. přenesená",J205,0)</f>
        <v>0</v>
      </c>
      <c r="BI205" s="237">
        <f>IF(N205="nulová",J205,0)</f>
        <v>0</v>
      </c>
      <c r="BJ205" s="16" t="s">
        <v>88</v>
      </c>
      <c r="BK205" s="237">
        <f>ROUND(I205*H205,2)</f>
        <v>0</v>
      </c>
      <c r="BL205" s="16" t="s">
        <v>136</v>
      </c>
      <c r="BM205" s="236" t="s">
        <v>275</v>
      </c>
    </row>
    <row r="206" s="2" customFormat="1" ht="16.5" customHeight="1">
      <c r="A206" s="37"/>
      <c r="B206" s="38"/>
      <c r="C206" s="225" t="s">
        <v>276</v>
      </c>
      <c r="D206" s="225" t="s">
        <v>123</v>
      </c>
      <c r="E206" s="226" t="s">
        <v>277</v>
      </c>
      <c r="F206" s="227" t="s">
        <v>278</v>
      </c>
      <c r="G206" s="228" t="s">
        <v>228</v>
      </c>
      <c r="H206" s="229">
        <v>21.824999999999999</v>
      </c>
      <c r="I206" s="230"/>
      <c r="J206" s="231">
        <f>ROUND(I206*H206,2)</f>
        <v>0</v>
      </c>
      <c r="K206" s="227" t="s">
        <v>179</v>
      </c>
      <c r="L206" s="43"/>
      <c r="M206" s="232" t="s">
        <v>1</v>
      </c>
      <c r="N206" s="233" t="s">
        <v>45</v>
      </c>
      <c r="O206" s="90"/>
      <c r="P206" s="234">
        <f>O206*H206</f>
        <v>0</v>
      </c>
      <c r="Q206" s="234">
        <v>0</v>
      </c>
      <c r="R206" s="234">
        <f>Q206*H206</f>
        <v>0</v>
      </c>
      <c r="S206" s="234">
        <v>0</v>
      </c>
      <c r="T206" s="235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236" t="s">
        <v>136</v>
      </c>
      <c r="AT206" s="236" t="s">
        <v>123</v>
      </c>
      <c r="AU206" s="236" t="s">
        <v>90</v>
      </c>
      <c r="AY206" s="16" t="s">
        <v>122</v>
      </c>
      <c r="BE206" s="237">
        <f>IF(N206="základní",J206,0)</f>
        <v>0</v>
      </c>
      <c r="BF206" s="237">
        <f>IF(N206="snížená",J206,0)</f>
        <v>0</v>
      </c>
      <c r="BG206" s="237">
        <f>IF(N206="zákl. přenesená",J206,0)</f>
        <v>0</v>
      </c>
      <c r="BH206" s="237">
        <f>IF(N206="sníž. přenesená",J206,0)</f>
        <v>0</v>
      </c>
      <c r="BI206" s="237">
        <f>IF(N206="nulová",J206,0)</f>
        <v>0</v>
      </c>
      <c r="BJ206" s="16" t="s">
        <v>88</v>
      </c>
      <c r="BK206" s="237">
        <f>ROUND(I206*H206,2)</f>
        <v>0</v>
      </c>
      <c r="BL206" s="16" t="s">
        <v>136</v>
      </c>
      <c r="BM206" s="236" t="s">
        <v>279</v>
      </c>
    </row>
    <row r="207" s="2" customFormat="1" ht="24" customHeight="1">
      <c r="A207" s="37"/>
      <c r="B207" s="38"/>
      <c r="C207" s="225" t="s">
        <v>280</v>
      </c>
      <c r="D207" s="225" t="s">
        <v>123</v>
      </c>
      <c r="E207" s="226" t="s">
        <v>281</v>
      </c>
      <c r="F207" s="227" t="s">
        <v>282</v>
      </c>
      <c r="G207" s="228" t="s">
        <v>283</v>
      </c>
      <c r="H207" s="229">
        <v>11</v>
      </c>
      <c r="I207" s="230"/>
      <c r="J207" s="231">
        <f>ROUND(I207*H207,2)</f>
        <v>0</v>
      </c>
      <c r="K207" s="227" t="s">
        <v>179</v>
      </c>
      <c r="L207" s="43"/>
      <c r="M207" s="232" t="s">
        <v>1</v>
      </c>
      <c r="N207" s="233" t="s">
        <v>45</v>
      </c>
      <c r="O207" s="90"/>
      <c r="P207" s="234">
        <f>O207*H207</f>
        <v>0</v>
      </c>
      <c r="Q207" s="234">
        <v>0</v>
      </c>
      <c r="R207" s="234">
        <f>Q207*H207</f>
        <v>0</v>
      </c>
      <c r="S207" s="234">
        <v>0</v>
      </c>
      <c r="T207" s="235">
        <f>S207*H207</f>
        <v>0</v>
      </c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236" t="s">
        <v>136</v>
      </c>
      <c r="AT207" s="236" t="s">
        <v>123</v>
      </c>
      <c r="AU207" s="236" t="s">
        <v>90</v>
      </c>
      <c r="AY207" s="16" t="s">
        <v>122</v>
      </c>
      <c r="BE207" s="237">
        <f>IF(N207="základní",J207,0)</f>
        <v>0</v>
      </c>
      <c r="BF207" s="237">
        <f>IF(N207="snížená",J207,0)</f>
        <v>0</v>
      </c>
      <c r="BG207" s="237">
        <f>IF(N207="zákl. přenesená",J207,0)</f>
        <v>0</v>
      </c>
      <c r="BH207" s="237">
        <f>IF(N207="sníž. přenesená",J207,0)</f>
        <v>0</v>
      </c>
      <c r="BI207" s="237">
        <f>IF(N207="nulová",J207,0)</f>
        <v>0</v>
      </c>
      <c r="BJ207" s="16" t="s">
        <v>88</v>
      </c>
      <c r="BK207" s="237">
        <f>ROUND(I207*H207,2)</f>
        <v>0</v>
      </c>
      <c r="BL207" s="16" t="s">
        <v>136</v>
      </c>
      <c r="BM207" s="236" t="s">
        <v>284</v>
      </c>
    </row>
    <row r="208" s="13" customFormat="1">
      <c r="A208" s="13"/>
      <c r="B208" s="256"/>
      <c r="C208" s="257"/>
      <c r="D208" s="252" t="s">
        <v>181</v>
      </c>
      <c r="E208" s="258" t="s">
        <v>1</v>
      </c>
      <c r="F208" s="259" t="s">
        <v>285</v>
      </c>
      <c r="G208" s="257"/>
      <c r="H208" s="260">
        <v>11</v>
      </c>
      <c r="I208" s="261"/>
      <c r="J208" s="257"/>
      <c r="K208" s="257"/>
      <c r="L208" s="262"/>
      <c r="M208" s="263"/>
      <c r="N208" s="264"/>
      <c r="O208" s="264"/>
      <c r="P208" s="264"/>
      <c r="Q208" s="264"/>
      <c r="R208" s="264"/>
      <c r="S208" s="264"/>
      <c r="T208" s="265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66" t="s">
        <v>181</v>
      </c>
      <c r="AU208" s="266" t="s">
        <v>90</v>
      </c>
      <c r="AV208" s="13" t="s">
        <v>90</v>
      </c>
      <c r="AW208" s="13" t="s">
        <v>36</v>
      </c>
      <c r="AX208" s="13" t="s">
        <v>88</v>
      </c>
      <c r="AY208" s="266" t="s">
        <v>122</v>
      </c>
    </row>
    <row r="209" s="2" customFormat="1" ht="16.5" customHeight="1">
      <c r="A209" s="37"/>
      <c r="B209" s="38"/>
      <c r="C209" s="225" t="s">
        <v>286</v>
      </c>
      <c r="D209" s="225" t="s">
        <v>123</v>
      </c>
      <c r="E209" s="226" t="s">
        <v>287</v>
      </c>
      <c r="F209" s="227" t="s">
        <v>288</v>
      </c>
      <c r="G209" s="228" t="s">
        <v>178</v>
      </c>
      <c r="H209" s="229">
        <v>19.199999999999999</v>
      </c>
      <c r="I209" s="230"/>
      <c r="J209" s="231">
        <f>ROUND(I209*H209,2)</f>
        <v>0</v>
      </c>
      <c r="K209" s="227" t="s">
        <v>179</v>
      </c>
      <c r="L209" s="43"/>
      <c r="M209" s="232" t="s">
        <v>1</v>
      </c>
      <c r="N209" s="233" t="s">
        <v>45</v>
      </c>
      <c r="O209" s="90"/>
      <c r="P209" s="234">
        <f>O209*H209</f>
        <v>0</v>
      </c>
      <c r="Q209" s="234">
        <v>0.00084000000000000003</v>
      </c>
      <c r="R209" s="234">
        <f>Q209*H209</f>
        <v>0.016128</v>
      </c>
      <c r="S209" s="234">
        <v>0</v>
      </c>
      <c r="T209" s="235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236" t="s">
        <v>136</v>
      </c>
      <c r="AT209" s="236" t="s">
        <v>123</v>
      </c>
      <c r="AU209" s="236" t="s">
        <v>90</v>
      </c>
      <c r="AY209" s="16" t="s">
        <v>122</v>
      </c>
      <c r="BE209" s="237">
        <f>IF(N209="základní",J209,0)</f>
        <v>0</v>
      </c>
      <c r="BF209" s="237">
        <f>IF(N209="snížená",J209,0)</f>
        <v>0</v>
      </c>
      <c r="BG209" s="237">
        <f>IF(N209="zákl. přenesená",J209,0)</f>
        <v>0</v>
      </c>
      <c r="BH209" s="237">
        <f>IF(N209="sníž. přenesená",J209,0)</f>
        <v>0</v>
      </c>
      <c r="BI209" s="237">
        <f>IF(N209="nulová",J209,0)</f>
        <v>0</v>
      </c>
      <c r="BJ209" s="16" t="s">
        <v>88</v>
      </c>
      <c r="BK209" s="237">
        <f>ROUND(I209*H209,2)</f>
        <v>0</v>
      </c>
      <c r="BL209" s="16" t="s">
        <v>136</v>
      </c>
      <c r="BM209" s="236" t="s">
        <v>289</v>
      </c>
    </row>
    <row r="210" s="2" customFormat="1">
      <c r="A210" s="37"/>
      <c r="B210" s="38"/>
      <c r="C210" s="39"/>
      <c r="D210" s="252" t="s">
        <v>171</v>
      </c>
      <c r="E210" s="39"/>
      <c r="F210" s="253" t="s">
        <v>290</v>
      </c>
      <c r="G210" s="39"/>
      <c r="H210" s="39"/>
      <c r="I210" s="143"/>
      <c r="J210" s="39"/>
      <c r="K210" s="39"/>
      <c r="L210" s="43"/>
      <c r="M210" s="254"/>
      <c r="N210" s="255"/>
      <c r="O210" s="90"/>
      <c r="P210" s="90"/>
      <c r="Q210" s="90"/>
      <c r="R210" s="90"/>
      <c r="S210" s="90"/>
      <c r="T210" s="91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T210" s="16" t="s">
        <v>171</v>
      </c>
      <c r="AU210" s="16" t="s">
        <v>90</v>
      </c>
    </row>
    <row r="211" s="13" customFormat="1">
      <c r="A211" s="13"/>
      <c r="B211" s="256"/>
      <c r="C211" s="257"/>
      <c r="D211" s="252" t="s">
        <v>181</v>
      </c>
      <c r="E211" s="258" t="s">
        <v>1</v>
      </c>
      <c r="F211" s="259" t="s">
        <v>291</v>
      </c>
      <c r="G211" s="257"/>
      <c r="H211" s="260">
        <v>19.199999999999999</v>
      </c>
      <c r="I211" s="261"/>
      <c r="J211" s="257"/>
      <c r="K211" s="257"/>
      <c r="L211" s="262"/>
      <c r="M211" s="263"/>
      <c r="N211" s="264"/>
      <c r="O211" s="264"/>
      <c r="P211" s="264"/>
      <c r="Q211" s="264"/>
      <c r="R211" s="264"/>
      <c r="S211" s="264"/>
      <c r="T211" s="265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66" t="s">
        <v>181</v>
      </c>
      <c r="AU211" s="266" t="s">
        <v>90</v>
      </c>
      <c r="AV211" s="13" t="s">
        <v>90</v>
      </c>
      <c r="AW211" s="13" t="s">
        <v>36</v>
      </c>
      <c r="AX211" s="13" t="s">
        <v>88</v>
      </c>
      <c r="AY211" s="266" t="s">
        <v>122</v>
      </c>
    </row>
    <row r="212" s="2" customFormat="1" ht="24" customHeight="1">
      <c r="A212" s="37"/>
      <c r="B212" s="38"/>
      <c r="C212" s="225" t="s">
        <v>292</v>
      </c>
      <c r="D212" s="225" t="s">
        <v>123</v>
      </c>
      <c r="E212" s="226" t="s">
        <v>293</v>
      </c>
      <c r="F212" s="227" t="s">
        <v>294</v>
      </c>
      <c r="G212" s="228" t="s">
        <v>178</v>
      </c>
      <c r="H212" s="229">
        <v>19.199999999999999</v>
      </c>
      <c r="I212" s="230"/>
      <c r="J212" s="231">
        <f>ROUND(I212*H212,2)</f>
        <v>0</v>
      </c>
      <c r="K212" s="227" t="s">
        <v>179</v>
      </c>
      <c r="L212" s="43"/>
      <c r="M212" s="232" t="s">
        <v>1</v>
      </c>
      <c r="N212" s="233" t="s">
        <v>45</v>
      </c>
      <c r="O212" s="90"/>
      <c r="P212" s="234">
        <f>O212*H212</f>
        <v>0</v>
      </c>
      <c r="Q212" s="234">
        <v>0</v>
      </c>
      <c r="R212" s="234">
        <f>Q212*H212</f>
        <v>0</v>
      </c>
      <c r="S212" s="234">
        <v>0</v>
      </c>
      <c r="T212" s="235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236" t="s">
        <v>136</v>
      </c>
      <c r="AT212" s="236" t="s">
        <v>123</v>
      </c>
      <c r="AU212" s="236" t="s">
        <v>90</v>
      </c>
      <c r="AY212" s="16" t="s">
        <v>122</v>
      </c>
      <c r="BE212" s="237">
        <f>IF(N212="základní",J212,0)</f>
        <v>0</v>
      </c>
      <c r="BF212" s="237">
        <f>IF(N212="snížená",J212,0)</f>
        <v>0</v>
      </c>
      <c r="BG212" s="237">
        <f>IF(N212="zákl. přenesená",J212,0)</f>
        <v>0</v>
      </c>
      <c r="BH212" s="237">
        <f>IF(N212="sníž. přenesená",J212,0)</f>
        <v>0</v>
      </c>
      <c r="BI212" s="237">
        <f>IF(N212="nulová",J212,0)</f>
        <v>0</v>
      </c>
      <c r="BJ212" s="16" t="s">
        <v>88</v>
      </c>
      <c r="BK212" s="237">
        <f>ROUND(I212*H212,2)</f>
        <v>0</v>
      </c>
      <c r="BL212" s="16" t="s">
        <v>136</v>
      </c>
      <c r="BM212" s="236" t="s">
        <v>295</v>
      </c>
    </row>
    <row r="213" s="2" customFormat="1">
      <c r="A213" s="37"/>
      <c r="B213" s="38"/>
      <c r="C213" s="39"/>
      <c r="D213" s="252" t="s">
        <v>171</v>
      </c>
      <c r="E213" s="39"/>
      <c r="F213" s="253" t="s">
        <v>172</v>
      </c>
      <c r="G213" s="39"/>
      <c r="H213" s="39"/>
      <c r="I213" s="143"/>
      <c r="J213" s="39"/>
      <c r="K213" s="39"/>
      <c r="L213" s="43"/>
      <c r="M213" s="254"/>
      <c r="N213" s="255"/>
      <c r="O213" s="90"/>
      <c r="P213" s="90"/>
      <c r="Q213" s="90"/>
      <c r="R213" s="90"/>
      <c r="S213" s="90"/>
      <c r="T213" s="91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T213" s="16" t="s">
        <v>171</v>
      </c>
      <c r="AU213" s="16" t="s">
        <v>90</v>
      </c>
    </row>
    <row r="214" s="2" customFormat="1" ht="24" customHeight="1">
      <c r="A214" s="37"/>
      <c r="B214" s="38"/>
      <c r="C214" s="225" t="s">
        <v>296</v>
      </c>
      <c r="D214" s="225" t="s">
        <v>123</v>
      </c>
      <c r="E214" s="226" t="s">
        <v>297</v>
      </c>
      <c r="F214" s="227" t="s">
        <v>298</v>
      </c>
      <c r="G214" s="228" t="s">
        <v>228</v>
      </c>
      <c r="H214" s="229">
        <v>338.67500000000001</v>
      </c>
      <c r="I214" s="230"/>
      <c r="J214" s="231">
        <f>ROUND(I214*H214,2)</f>
        <v>0</v>
      </c>
      <c r="K214" s="227" t="s">
        <v>179</v>
      </c>
      <c r="L214" s="43"/>
      <c r="M214" s="232" t="s">
        <v>1</v>
      </c>
      <c r="N214" s="233" t="s">
        <v>45</v>
      </c>
      <c r="O214" s="90"/>
      <c r="P214" s="234">
        <f>O214*H214</f>
        <v>0</v>
      </c>
      <c r="Q214" s="234">
        <v>0</v>
      </c>
      <c r="R214" s="234">
        <f>Q214*H214</f>
        <v>0</v>
      </c>
      <c r="S214" s="234">
        <v>0</v>
      </c>
      <c r="T214" s="235">
        <f>S214*H214</f>
        <v>0</v>
      </c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R214" s="236" t="s">
        <v>136</v>
      </c>
      <c r="AT214" s="236" t="s">
        <v>123</v>
      </c>
      <c r="AU214" s="236" t="s">
        <v>90</v>
      </c>
      <c r="AY214" s="16" t="s">
        <v>122</v>
      </c>
      <c r="BE214" s="237">
        <f>IF(N214="základní",J214,0)</f>
        <v>0</v>
      </c>
      <c r="BF214" s="237">
        <f>IF(N214="snížená",J214,0)</f>
        <v>0</v>
      </c>
      <c r="BG214" s="237">
        <f>IF(N214="zákl. přenesená",J214,0)</f>
        <v>0</v>
      </c>
      <c r="BH214" s="237">
        <f>IF(N214="sníž. přenesená",J214,0)</f>
        <v>0</v>
      </c>
      <c r="BI214" s="237">
        <f>IF(N214="nulová",J214,0)</f>
        <v>0</v>
      </c>
      <c r="BJ214" s="16" t="s">
        <v>88</v>
      </c>
      <c r="BK214" s="237">
        <f>ROUND(I214*H214,2)</f>
        <v>0</v>
      </c>
      <c r="BL214" s="16" t="s">
        <v>136</v>
      </c>
      <c r="BM214" s="236" t="s">
        <v>299</v>
      </c>
    </row>
    <row r="215" s="13" customFormat="1">
      <c r="A215" s="13"/>
      <c r="B215" s="256"/>
      <c r="C215" s="257"/>
      <c r="D215" s="252" t="s">
        <v>181</v>
      </c>
      <c r="E215" s="258" t="s">
        <v>1</v>
      </c>
      <c r="F215" s="259" t="s">
        <v>300</v>
      </c>
      <c r="G215" s="257"/>
      <c r="H215" s="260">
        <v>319.82999999999998</v>
      </c>
      <c r="I215" s="261"/>
      <c r="J215" s="257"/>
      <c r="K215" s="257"/>
      <c r="L215" s="262"/>
      <c r="M215" s="263"/>
      <c r="N215" s="264"/>
      <c r="O215" s="264"/>
      <c r="P215" s="264"/>
      <c r="Q215" s="264"/>
      <c r="R215" s="264"/>
      <c r="S215" s="264"/>
      <c r="T215" s="265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66" t="s">
        <v>181</v>
      </c>
      <c r="AU215" s="266" t="s">
        <v>90</v>
      </c>
      <c r="AV215" s="13" t="s">
        <v>90</v>
      </c>
      <c r="AW215" s="13" t="s">
        <v>36</v>
      </c>
      <c r="AX215" s="13" t="s">
        <v>80</v>
      </c>
      <c r="AY215" s="266" t="s">
        <v>122</v>
      </c>
    </row>
    <row r="216" s="13" customFormat="1">
      <c r="A216" s="13"/>
      <c r="B216" s="256"/>
      <c r="C216" s="257"/>
      <c r="D216" s="252" t="s">
        <v>181</v>
      </c>
      <c r="E216" s="258" t="s">
        <v>1</v>
      </c>
      <c r="F216" s="259" t="s">
        <v>301</v>
      </c>
      <c r="G216" s="257"/>
      <c r="H216" s="260">
        <v>60.859999999999999</v>
      </c>
      <c r="I216" s="261"/>
      <c r="J216" s="257"/>
      <c r="K216" s="257"/>
      <c r="L216" s="262"/>
      <c r="M216" s="263"/>
      <c r="N216" s="264"/>
      <c r="O216" s="264"/>
      <c r="P216" s="264"/>
      <c r="Q216" s="264"/>
      <c r="R216" s="264"/>
      <c r="S216" s="264"/>
      <c r="T216" s="265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66" t="s">
        <v>181</v>
      </c>
      <c r="AU216" s="266" t="s">
        <v>90</v>
      </c>
      <c r="AV216" s="13" t="s">
        <v>90</v>
      </c>
      <c r="AW216" s="13" t="s">
        <v>36</v>
      </c>
      <c r="AX216" s="13" t="s">
        <v>80</v>
      </c>
      <c r="AY216" s="266" t="s">
        <v>122</v>
      </c>
    </row>
    <row r="217" s="13" customFormat="1">
      <c r="A217" s="13"/>
      <c r="B217" s="256"/>
      <c r="C217" s="257"/>
      <c r="D217" s="252" t="s">
        <v>181</v>
      </c>
      <c r="E217" s="258" t="s">
        <v>1</v>
      </c>
      <c r="F217" s="259" t="s">
        <v>302</v>
      </c>
      <c r="G217" s="257"/>
      <c r="H217" s="260">
        <v>21.824999999999999</v>
      </c>
      <c r="I217" s="261"/>
      <c r="J217" s="257"/>
      <c r="K217" s="257"/>
      <c r="L217" s="262"/>
      <c r="M217" s="263"/>
      <c r="N217" s="264"/>
      <c r="O217" s="264"/>
      <c r="P217" s="264"/>
      <c r="Q217" s="264"/>
      <c r="R217" s="264"/>
      <c r="S217" s="264"/>
      <c r="T217" s="265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66" t="s">
        <v>181</v>
      </c>
      <c r="AU217" s="266" t="s">
        <v>90</v>
      </c>
      <c r="AV217" s="13" t="s">
        <v>90</v>
      </c>
      <c r="AW217" s="13" t="s">
        <v>36</v>
      </c>
      <c r="AX217" s="13" t="s">
        <v>80</v>
      </c>
      <c r="AY217" s="266" t="s">
        <v>122</v>
      </c>
    </row>
    <row r="218" s="13" customFormat="1">
      <c r="A218" s="13"/>
      <c r="B218" s="256"/>
      <c r="C218" s="257"/>
      <c r="D218" s="252" t="s">
        <v>181</v>
      </c>
      <c r="E218" s="258" t="s">
        <v>1</v>
      </c>
      <c r="F218" s="259" t="s">
        <v>303</v>
      </c>
      <c r="G218" s="257"/>
      <c r="H218" s="260">
        <v>6</v>
      </c>
      <c r="I218" s="261"/>
      <c r="J218" s="257"/>
      <c r="K218" s="257"/>
      <c r="L218" s="262"/>
      <c r="M218" s="263"/>
      <c r="N218" s="264"/>
      <c r="O218" s="264"/>
      <c r="P218" s="264"/>
      <c r="Q218" s="264"/>
      <c r="R218" s="264"/>
      <c r="S218" s="264"/>
      <c r="T218" s="265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66" t="s">
        <v>181</v>
      </c>
      <c r="AU218" s="266" t="s">
        <v>90</v>
      </c>
      <c r="AV218" s="13" t="s">
        <v>90</v>
      </c>
      <c r="AW218" s="13" t="s">
        <v>36</v>
      </c>
      <c r="AX218" s="13" t="s">
        <v>80</v>
      </c>
      <c r="AY218" s="266" t="s">
        <v>122</v>
      </c>
    </row>
    <row r="219" s="13" customFormat="1">
      <c r="A219" s="13"/>
      <c r="B219" s="256"/>
      <c r="C219" s="257"/>
      <c r="D219" s="252" t="s">
        <v>181</v>
      </c>
      <c r="E219" s="258" t="s">
        <v>1</v>
      </c>
      <c r="F219" s="259" t="s">
        <v>304</v>
      </c>
      <c r="G219" s="257"/>
      <c r="H219" s="260">
        <v>-69.840000000000003</v>
      </c>
      <c r="I219" s="261"/>
      <c r="J219" s="257"/>
      <c r="K219" s="257"/>
      <c r="L219" s="262"/>
      <c r="M219" s="263"/>
      <c r="N219" s="264"/>
      <c r="O219" s="264"/>
      <c r="P219" s="264"/>
      <c r="Q219" s="264"/>
      <c r="R219" s="264"/>
      <c r="S219" s="264"/>
      <c r="T219" s="265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66" t="s">
        <v>181</v>
      </c>
      <c r="AU219" s="266" t="s">
        <v>90</v>
      </c>
      <c r="AV219" s="13" t="s">
        <v>90</v>
      </c>
      <c r="AW219" s="13" t="s">
        <v>36</v>
      </c>
      <c r="AX219" s="13" t="s">
        <v>80</v>
      </c>
      <c r="AY219" s="266" t="s">
        <v>122</v>
      </c>
    </row>
    <row r="220" s="14" customFormat="1">
      <c r="A220" s="14"/>
      <c r="B220" s="267"/>
      <c r="C220" s="268"/>
      <c r="D220" s="252" t="s">
        <v>181</v>
      </c>
      <c r="E220" s="269" t="s">
        <v>1</v>
      </c>
      <c r="F220" s="270" t="s">
        <v>209</v>
      </c>
      <c r="G220" s="268"/>
      <c r="H220" s="271">
        <v>338.67500000000001</v>
      </c>
      <c r="I220" s="272"/>
      <c r="J220" s="268"/>
      <c r="K220" s="268"/>
      <c r="L220" s="273"/>
      <c r="M220" s="274"/>
      <c r="N220" s="275"/>
      <c r="O220" s="275"/>
      <c r="P220" s="275"/>
      <c r="Q220" s="275"/>
      <c r="R220" s="275"/>
      <c r="S220" s="275"/>
      <c r="T220" s="276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77" t="s">
        <v>181</v>
      </c>
      <c r="AU220" s="277" t="s">
        <v>90</v>
      </c>
      <c r="AV220" s="14" t="s">
        <v>136</v>
      </c>
      <c r="AW220" s="14" t="s">
        <v>36</v>
      </c>
      <c r="AX220" s="14" t="s">
        <v>88</v>
      </c>
      <c r="AY220" s="277" t="s">
        <v>122</v>
      </c>
    </row>
    <row r="221" s="2" customFormat="1" ht="24" customHeight="1">
      <c r="A221" s="37"/>
      <c r="B221" s="38"/>
      <c r="C221" s="225" t="s">
        <v>305</v>
      </c>
      <c r="D221" s="225" t="s">
        <v>123</v>
      </c>
      <c r="E221" s="226" t="s">
        <v>306</v>
      </c>
      <c r="F221" s="227" t="s">
        <v>307</v>
      </c>
      <c r="G221" s="228" t="s">
        <v>228</v>
      </c>
      <c r="H221" s="229">
        <v>677.35000000000002</v>
      </c>
      <c r="I221" s="230"/>
      <c r="J221" s="231">
        <f>ROUND(I221*H221,2)</f>
        <v>0</v>
      </c>
      <c r="K221" s="227" t="s">
        <v>179</v>
      </c>
      <c r="L221" s="43"/>
      <c r="M221" s="232" t="s">
        <v>1</v>
      </c>
      <c r="N221" s="233" t="s">
        <v>45</v>
      </c>
      <c r="O221" s="90"/>
      <c r="P221" s="234">
        <f>O221*H221</f>
        <v>0</v>
      </c>
      <c r="Q221" s="234">
        <v>0</v>
      </c>
      <c r="R221" s="234">
        <f>Q221*H221</f>
        <v>0</v>
      </c>
      <c r="S221" s="234">
        <v>0</v>
      </c>
      <c r="T221" s="235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236" t="s">
        <v>136</v>
      </c>
      <c r="AT221" s="236" t="s">
        <v>123</v>
      </c>
      <c r="AU221" s="236" t="s">
        <v>90</v>
      </c>
      <c r="AY221" s="16" t="s">
        <v>122</v>
      </c>
      <c r="BE221" s="237">
        <f>IF(N221="základní",J221,0)</f>
        <v>0</v>
      </c>
      <c r="BF221" s="237">
        <f>IF(N221="snížená",J221,0)</f>
        <v>0</v>
      </c>
      <c r="BG221" s="237">
        <f>IF(N221="zákl. přenesená",J221,0)</f>
        <v>0</v>
      </c>
      <c r="BH221" s="237">
        <f>IF(N221="sníž. přenesená",J221,0)</f>
        <v>0</v>
      </c>
      <c r="BI221" s="237">
        <f>IF(N221="nulová",J221,0)</f>
        <v>0</v>
      </c>
      <c r="BJ221" s="16" t="s">
        <v>88</v>
      </c>
      <c r="BK221" s="237">
        <f>ROUND(I221*H221,2)</f>
        <v>0</v>
      </c>
      <c r="BL221" s="16" t="s">
        <v>136</v>
      </c>
      <c r="BM221" s="236" t="s">
        <v>308</v>
      </c>
    </row>
    <row r="222" s="13" customFormat="1">
      <c r="A222" s="13"/>
      <c r="B222" s="256"/>
      <c r="C222" s="257"/>
      <c r="D222" s="252" t="s">
        <v>181</v>
      </c>
      <c r="E222" s="258" t="s">
        <v>1</v>
      </c>
      <c r="F222" s="259" t="s">
        <v>309</v>
      </c>
      <c r="G222" s="257"/>
      <c r="H222" s="260">
        <v>677.35000000000002</v>
      </c>
      <c r="I222" s="261"/>
      <c r="J222" s="257"/>
      <c r="K222" s="257"/>
      <c r="L222" s="262"/>
      <c r="M222" s="263"/>
      <c r="N222" s="264"/>
      <c r="O222" s="264"/>
      <c r="P222" s="264"/>
      <c r="Q222" s="264"/>
      <c r="R222" s="264"/>
      <c r="S222" s="264"/>
      <c r="T222" s="265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66" t="s">
        <v>181</v>
      </c>
      <c r="AU222" s="266" t="s">
        <v>90</v>
      </c>
      <c r="AV222" s="13" t="s">
        <v>90</v>
      </c>
      <c r="AW222" s="13" t="s">
        <v>36</v>
      </c>
      <c r="AX222" s="13" t="s">
        <v>88</v>
      </c>
      <c r="AY222" s="266" t="s">
        <v>122</v>
      </c>
    </row>
    <row r="223" s="2" customFormat="1" ht="16.5" customHeight="1">
      <c r="A223" s="37"/>
      <c r="B223" s="38"/>
      <c r="C223" s="225" t="s">
        <v>310</v>
      </c>
      <c r="D223" s="225" t="s">
        <v>123</v>
      </c>
      <c r="E223" s="226" t="s">
        <v>311</v>
      </c>
      <c r="F223" s="227" t="s">
        <v>312</v>
      </c>
      <c r="G223" s="228" t="s">
        <v>228</v>
      </c>
      <c r="H223" s="229">
        <v>338.67500000000001</v>
      </c>
      <c r="I223" s="230"/>
      <c r="J223" s="231">
        <f>ROUND(I223*H223,2)</f>
        <v>0</v>
      </c>
      <c r="K223" s="227" t="s">
        <v>179</v>
      </c>
      <c r="L223" s="43"/>
      <c r="M223" s="232" t="s">
        <v>1</v>
      </c>
      <c r="N223" s="233" t="s">
        <v>45</v>
      </c>
      <c r="O223" s="90"/>
      <c r="P223" s="234">
        <f>O223*H223</f>
        <v>0</v>
      </c>
      <c r="Q223" s="234">
        <v>0</v>
      </c>
      <c r="R223" s="234">
        <f>Q223*H223</f>
        <v>0</v>
      </c>
      <c r="S223" s="234">
        <v>0</v>
      </c>
      <c r="T223" s="235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236" t="s">
        <v>136</v>
      </c>
      <c r="AT223" s="236" t="s">
        <v>123</v>
      </c>
      <c r="AU223" s="236" t="s">
        <v>90</v>
      </c>
      <c r="AY223" s="16" t="s">
        <v>122</v>
      </c>
      <c r="BE223" s="237">
        <f>IF(N223="základní",J223,0)</f>
        <v>0</v>
      </c>
      <c r="BF223" s="237">
        <f>IF(N223="snížená",J223,0)</f>
        <v>0</v>
      </c>
      <c r="BG223" s="237">
        <f>IF(N223="zákl. přenesená",J223,0)</f>
        <v>0</v>
      </c>
      <c r="BH223" s="237">
        <f>IF(N223="sníž. přenesená",J223,0)</f>
        <v>0</v>
      </c>
      <c r="BI223" s="237">
        <f>IF(N223="nulová",J223,0)</f>
        <v>0</v>
      </c>
      <c r="BJ223" s="16" t="s">
        <v>88</v>
      </c>
      <c r="BK223" s="237">
        <f>ROUND(I223*H223,2)</f>
        <v>0</v>
      </c>
      <c r="BL223" s="16" t="s">
        <v>136</v>
      </c>
      <c r="BM223" s="236" t="s">
        <v>313</v>
      </c>
    </row>
    <row r="224" s="2" customFormat="1" ht="24" customHeight="1">
      <c r="A224" s="37"/>
      <c r="B224" s="38"/>
      <c r="C224" s="225" t="s">
        <v>314</v>
      </c>
      <c r="D224" s="225" t="s">
        <v>123</v>
      </c>
      <c r="E224" s="226" t="s">
        <v>315</v>
      </c>
      <c r="F224" s="227" t="s">
        <v>316</v>
      </c>
      <c r="G224" s="228" t="s">
        <v>317</v>
      </c>
      <c r="H224" s="229">
        <v>609.61500000000001</v>
      </c>
      <c r="I224" s="230"/>
      <c r="J224" s="231">
        <f>ROUND(I224*H224,2)</f>
        <v>0</v>
      </c>
      <c r="K224" s="227" t="s">
        <v>179</v>
      </c>
      <c r="L224" s="43"/>
      <c r="M224" s="232" t="s">
        <v>1</v>
      </c>
      <c r="N224" s="233" t="s">
        <v>45</v>
      </c>
      <c r="O224" s="90"/>
      <c r="P224" s="234">
        <f>O224*H224</f>
        <v>0</v>
      </c>
      <c r="Q224" s="234">
        <v>0</v>
      </c>
      <c r="R224" s="234">
        <f>Q224*H224</f>
        <v>0</v>
      </c>
      <c r="S224" s="234">
        <v>0</v>
      </c>
      <c r="T224" s="235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236" t="s">
        <v>136</v>
      </c>
      <c r="AT224" s="236" t="s">
        <v>123</v>
      </c>
      <c r="AU224" s="236" t="s">
        <v>90</v>
      </c>
      <c r="AY224" s="16" t="s">
        <v>122</v>
      </c>
      <c r="BE224" s="237">
        <f>IF(N224="základní",J224,0)</f>
        <v>0</v>
      </c>
      <c r="BF224" s="237">
        <f>IF(N224="snížená",J224,0)</f>
        <v>0</v>
      </c>
      <c r="BG224" s="237">
        <f>IF(N224="zákl. přenesená",J224,0)</f>
        <v>0</v>
      </c>
      <c r="BH224" s="237">
        <f>IF(N224="sníž. přenesená",J224,0)</f>
        <v>0</v>
      </c>
      <c r="BI224" s="237">
        <f>IF(N224="nulová",J224,0)</f>
        <v>0</v>
      </c>
      <c r="BJ224" s="16" t="s">
        <v>88</v>
      </c>
      <c r="BK224" s="237">
        <f>ROUND(I224*H224,2)</f>
        <v>0</v>
      </c>
      <c r="BL224" s="16" t="s">
        <v>136</v>
      </c>
      <c r="BM224" s="236" t="s">
        <v>318</v>
      </c>
    </row>
    <row r="225" s="13" customFormat="1">
      <c r="A225" s="13"/>
      <c r="B225" s="256"/>
      <c r="C225" s="257"/>
      <c r="D225" s="252" t="s">
        <v>181</v>
      </c>
      <c r="E225" s="258" t="s">
        <v>1</v>
      </c>
      <c r="F225" s="259" t="s">
        <v>319</v>
      </c>
      <c r="G225" s="257"/>
      <c r="H225" s="260">
        <v>609.61500000000001</v>
      </c>
      <c r="I225" s="261"/>
      <c r="J225" s="257"/>
      <c r="K225" s="257"/>
      <c r="L225" s="262"/>
      <c r="M225" s="263"/>
      <c r="N225" s="264"/>
      <c r="O225" s="264"/>
      <c r="P225" s="264"/>
      <c r="Q225" s="264"/>
      <c r="R225" s="264"/>
      <c r="S225" s="264"/>
      <c r="T225" s="265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66" t="s">
        <v>181</v>
      </c>
      <c r="AU225" s="266" t="s">
        <v>90</v>
      </c>
      <c r="AV225" s="13" t="s">
        <v>90</v>
      </c>
      <c r="AW225" s="13" t="s">
        <v>36</v>
      </c>
      <c r="AX225" s="13" t="s">
        <v>88</v>
      </c>
      <c r="AY225" s="266" t="s">
        <v>122</v>
      </c>
    </row>
    <row r="226" s="2" customFormat="1" ht="24" customHeight="1">
      <c r="A226" s="37"/>
      <c r="B226" s="38"/>
      <c r="C226" s="225" t="s">
        <v>320</v>
      </c>
      <c r="D226" s="225" t="s">
        <v>123</v>
      </c>
      <c r="E226" s="226" t="s">
        <v>321</v>
      </c>
      <c r="F226" s="227" t="s">
        <v>322</v>
      </c>
      <c r="G226" s="228" t="s">
        <v>228</v>
      </c>
      <c r="H226" s="229">
        <v>112.14</v>
      </c>
      <c r="I226" s="230"/>
      <c r="J226" s="231">
        <f>ROUND(I226*H226,2)</f>
        <v>0</v>
      </c>
      <c r="K226" s="227" t="s">
        <v>179</v>
      </c>
      <c r="L226" s="43"/>
      <c r="M226" s="232" t="s">
        <v>1</v>
      </c>
      <c r="N226" s="233" t="s">
        <v>45</v>
      </c>
      <c r="O226" s="90"/>
      <c r="P226" s="234">
        <f>O226*H226</f>
        <v>0</v>
      </c>
      <c r="Q226" s="234">
        <v>0</v>
      </c>
      <c r="R226" s="234">
        <f>Q226*H226</f>
        <v>0</v>
      </c>
      <c r="S226" s="234">
        <v>0</v>
      </c>
      <c r="T226" s="235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236" t="s">
        <v>136</v>
      </c>
      <c r="AT226" s="236" t="s">
        <v>123</v>
      </c>
      <c r="AU226" s="236" t="s">
        <v>90</v>
      </c>
      <c r="AY226" s="16" t="s">
        <v>122</v>
      </c>
      <c r="BE226" s="237">
        <f>IF(N226="základní",J226,0)</f>
        <v>0</v>
      </c>
      <c r="BF226" s="237">
        <f>IF(N226="snížená",J226,0)</f>
        <v>0</v>
      </c>
      <c r="BG226" s="237">
        <f>IF(N226="zákl. přenesená",J226,0)</f>
        <v>0</v>
      </c>
      <c r="BH226" s="237">
        <f>IF(N226="sníž. přenesená",J226,0)</f>
        <v>0</v>
      </c>
      <c r="BI226" s="237">
        <f>IF(N226="nulová",J226,0)</f>
        <v>0</v>
      </c>
      <c r="BJ226" s="16" t="s">
        <v>88</v>
      </c>
      <c r="BK226" s="237">
        <f>ROUND(I226*H226,2)</f>
        <v>0</v>
      </c>
      <c r="BL226" s="16" t="s">
        <v>136</v>
      </c>
      <c r="BM226" s="236" t="s">
        <v>323</v>
      </c>
    </row>
    <row r="227" s="2" customFormat="1">
      <c r="A227" s="37"/>
      <c r="B227" s="38"/>
      <c r="C227" s="39"/>
      <c r="D227" s="252" t="s">
        <v>171</v>
      </c>
      <c r="E227" s="39"/>
      <c r="F227" s="253" t="s">
        <v>324</v>
      </c>
      <c r="G227" s="39"/>
      <c r="H227" s="39"/>
      <c r="I227" s="143"/>
      <c r="J227" s="39"/>
      <c r="K227" s="39"/>
      <c r="L227" s="43"/>
      <c r="M227" s="254"/>
      <c r="N227" s="255"/>
      <c r="O227" s="90"/>
      <c r="P227" s="90"/>
      <c r="Q227" s="90"/>
      <c r="R227" s="90"/>
      <c r="S227" s="90"/>
      <c r="T227" s="91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T227" s="16" t="s">
        <v>171</v>
      </c>
      <c r="AU227" s="16" t="s">
        <v>90</v>
      </c>
    </row>
    <row r="228" s="13" customFormat="1">
      <c r="A228" s="13"/>
      <c r="B228" s="256"/>
      <c r="C228" s="257"/>
      <c r="D228" s="252" t="s">
        <v>181</v>
      </c>
      <c r="E228" s="258" t="s">
        <v>1</v>
      </c>
      <c r="F228" s="259" t="s">
        <v>325</v>
      </c>
      <c r="G228" s="257"/>
      <c r="H228" s="260">
        <v>30</v>
      </c>
      <c r="I228" s="261"/>
      <c r="J228" s="257"/>
      <c r="K228" s="257"/>
      <c r="L228" s="262"/>
      <c r="M228" s="263"/>
      <c r="N228" s="264"/>
      <c r="O228" s="264"/>
      <c r="P228" s="264"/>
      <c r="Q228" s="264"/>
      <c r="R228" s="264"/>
      <c r="S228" s="264"/>
      <c r="T228" s="265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66" t="s">
        <v>181</v>
      </c>
      <c r="AU228" s="266" t="s">
        <v>90</v>
      </c>
      <c r="AV228" s="13" t="s">
        <v>90</v>
      </c>
      <c r="AW228" s="13" t="s">
        <v>36</v>
      </c>
      <c r="AX228" s="13" t="s">
        <v>80</v>
      </c>
      <c r="AY228" s="266" t="s">
        <v>122</v>
      </c>
    </row>
    <row r="229" s="13" customFormat="1">
      <c r="A229" s="13"/>
      <c r="B229" s="256"/>
      <c r="C229" s="257"/>
      <c r="D229" s="252" t="s">
        <v>181</v>
      </c>
      <c r="E229" s="258" t="s">
        <v>1</v>
      </c>
      <c r="F229" s="259" t="s">
        <v>251</v>
      </c>
      <c r="G229" s="257"/>
      <c r="H229" s="260">
        <v>6.2999999999999998</v>
      </c>
      <c r="I229" s="261"/>
      <c r="J229" s="257"/>
      <c r="K229" s="257"/>
      <c r="L229" s="262"/>
      <c r="M229" s="263"/>
      <c r="N229" s="264"/>
      <c r="O229" s="264"/>
      <c r="P229" s="264"/>
      <c r="Q229" s="264"/>
      <c r="R229" s="264"/>
      <c r="S229" s="264"/>
      <c r="T229" s="265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66" t="s">
        <v>181</v>
      </c>
      <c r="AU229" s="266" t="s">
        <v>90</v>
      </c>
      <c r="AV229" s="13" t="s">
        <v>90</v>
      </c>
      <c r="AW229" s="13" t="s">
        <v>36</v>
      </c>
      <c r="AX229" s="13" t="s">
        <v>80</v>
      </c>
      <c r="AY229" s="266" t="s">
        <v>122</v>
      </c>
    </row>
    <row r="230" s="13" customFormat="1">
      <c r="A230" s="13"/>
      <c r="B230" s="256"/>
      <c r="C230" s="257"/>
      <c r="D230" s="252" t="s">
        <v>181</v>
      </c>
      <c r="E230" s="258" t="s">
        <v>1</v>
      </c>
      <c r="F230" s="259" t="s">
        <v>326</v>
      </c>
      <c r="G230" s="257"/>
      <c r="H230" s="260">
        <v>32.640000000000001</v>
      </c>
      <c r="I230" s="261"/>
      <c r="J230" s="257"/>
      <c r="K230" s="257"/>
      <c r="L230" s="262"/>
      <c r="M230" s="263"/>
      <c r="N230" s="264"/>
      <c r="O230" s="264"/>
      <c r="P230" s="264"/>
      <c r="Q230" s="264"/>
      <c r="R230" s="264"/>
      <c r="S230" s="264"/>
      <c r="T230" s="265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66" t="s">
        <v>181</v>
      </c>
      <c r="AU230" s="266" t="s">
        <v>90</v>
      </c>
      <c r="AV230" s="13" t="s">
        <v>90</v>
      </c>
      <c r="AW230" s="13" t="s">
        <v>36</v>
      </c>
      <c r="AX230" s="13" t="s">
        <v>80</v>
      </c>
      <c r="AY230" s="266" t="s">
        <v>122</v>
      </c>
    </row>
    <row r="231" s="13" customFormat="1">
      <c r="A231" s="13"/>
      <c r="B231" s="256"/>
      <c r="C231" s="257"/>
      <c r="D231" s="252" t="s">
        <v>181</v>
      </c>
      <c r="E231" s="258" t="s">
        <v>1</v>
      </c>
      <c r="F231" s="259" t="s">
        <v>272</v>
      </c>
      <c r="G231" s="257"/>
      <c r="H231" s="260">
        <v>7.2000000000000002</v>
      </c>
      <c r="I231" s="261"/>
      <c r="J231" s="257"/>
      <c r="K231" s="257"/>
      <c r="L231" s="262"/>
      <c r="M231" s="263"/>
      <c r="N231" s="264"/>
      <c r="O231" s="264"/>
      <c r="P231" s="264"/>
      <c r="Q231" s="264"/>
      <c r="R231" s="264"/>
      <c r="S231" s="264"/>
      <c r="T231" s="265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66" t="s">
        <v>181</v>
      </c>
      <c r="AU231" s="266" t="s">
        <v>90</v>
      </c>
      <c r="AV231" s="13" t="s">
        <v>90</v>
      </c>
      <c r="AW231" s="13" t="s">
        <v>36</v>
      </c>
      <c r="AX231" s="13" t="s">
        <v>80</v>
      </c>
      <c r="AY231" s="266" t="s">
        <v>122</v>
      </c>
    </row>
    <row r="232" s="13" customFormat="1">
      <c r="A232" s="13"/>
      <c r="B232" s="256"/>
      <c r="C232" s="257"/>
      <c r="D232" s="252" t="s">
        <v>181</v>
      </c>
      <c r="E232" s="258" t="s">
        <v>1</v>
      </c>
      <c r="F232" s="259" t="s">
        <v>252</v>
      </c>
      <c r="G232" s="257"/>
      <c r="H232" s="260">
        <v>36</v>
      </c>
      <c r="I232" s="261"/>
      <c r="J232" s="257"/>
      <c r="K232" s="257"/>
      <c r="L232" s="262"/>
      <c r="M232" s="263"/>
      <c r="N232" s="264"/>
      <c r="O232" s="264"/>
      <c r="P232" s="264"/>
      <c r="Q232" s="264"/>
      <c r="R232" s="264"/>
      <c r="S232" s="264"/>
      <c r="T232" s="265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66" t="s">
        <v>181</v>
      </c>
      <c r="AU232" s="266" t="s">
        <v>90</v>
      </c>
      <c r="AV232" s="13" t="s">
        <v>90</v>
      </c>
      <c r="AW232" s="13" t="s">
        <v>36</v>
      </c>
      <c r="AX232" s="13" t="s">
        <v>80</v>
      </c>
      <c r="AY232" s="266" t="s">
        <v>122</v>
      </c>
    </row>
    <row r="233" s="14" customFormat="1">
      <c r="A233" s="14"/>
      <c r="B233" s="267"/>
      <c r="C233" s="268"/>
      <c r="D233" s="252" t="s">
        <v>181</v>
      </c>
      <c r="E233" s="269" t="s">
        <v>1</v>
      </c>
      <c r="F233" s="270" t="s">
        <v>209</v>
      </c>
      <c r="G233" s="268"/>
      <c r="H233" s="271">
        <v>112.14</v>
      </c>
      <c r="I233" s="272"/>
      <c r="J233" s="268"/>
      <c r="K233" s="268"/>
      <c r="L233" s="273"/>
      <c r="M233" s="274"/>
      <c r="N233" s="275"/>
      <c r="O233" s="275"/>
      <c r="P233" s="275"/>
      <c r="Q233" s="275"/>
      <c r="R233" s="275"/>
      <c r="S233" s="275"/>
      <c r="T233" s="276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77" t="s">
        <v>181</v>
      </c>
      <c r="AU233" s="277" t="s">
        <v>90</v>
      </c>
      <c r="AV233" s="14" t="s">
        <v>136</v>
      </c>
      <c r="AW233" s="14" t="s">
        <v>36</v>
      </c>
      <c r="AX233" s="14" t="s">
        <v>88</v>
      </c>
      <c r="AY233" s="277" t="s">
        <v>122</v>
      </c>
    </row>
    <row r="234" s="2" customFormat="1" ht="16.5" customHeight="1">
      <c r="A234" s="37"/>
      <c r="B234" s="38"/>
      <c r="C234" s="278" t="s">
        <v>327</v>
      </c>
      <c r="D234" s="278" t="s">
        <v>328</v>
      </c>
      <c r="E234" s="279" t="s">
        <v>329</v>
      </c>
      <c r="F234" s="280" t="s">
        <v>330</v>
      </c>
      <c r="G234" s="281" t="s">
        <v>228</v>
      </c>
      <c r="H234" s="282">
        <v>6.2999999999999998</v>
      </c>
      <c r="I234" s="283"/>
      <c r="J234" s="284">
        <f>ROUND(I234*H234,2)</f>
        <v>0</v>
      </c>
      <c r="K234" s="280" t="s">
        <v>179</v>
      </c>
      <c r="L234" s="285"/>
      <c r="M234" s="286" t="s">
        <v>1</v>
      </c>
      <c r="N234" s="287" t="s">
        <v>45</v>
      </c>
      <c r="O234" s="90"/>
      <c r="P234" s="234">
        <f>O234*H234</f>
        <v>0</v>
      </c>
      <c r="Q234" s="234">
        <v>0.22</v>
      </c>
      <c r="R234" s="234">
        <f>Q234*H234</f>
        <v>1.3859999999999999</v>
      </c>
      <c r="S234" s="234">
        <v>0</v>
      </c>
      <c r="T234" s="235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236" t="s">
        <v>199</v>
      </c>
      <c r="AT234" s="236" t="s">
        <v>328</v>
      </c>
      <c r="AU234" s="236" t="s">
        <v>90</v>
      </c>
      <c r="AY234" s="16" t="s">
        <v>122</v>
      </c>
      <c r="BE234" s="237">
        <f>IF(N234="základní",J234,0)</f>
        <v>0</v>
      </c>
      <c r="BF234" s="237">
        <f>IF(N234="snížená",J234,0)</f>
        <v>0</v>
      </c>
      <c r="BG234" s="237">
        <f>IF(N234="zákl. přenesená",J234,0)</f>
        <v>0</v>
      </c>
      <c r="BH234" s="237">
        <f>IF(N234="sníž. přenesená",J234,0)</f>
        <v>0</v>
      </c>
      <c r="BI234" s="237">
        <f>IF(N234="nulová",J234,0)</f>
        <v>0</v>
      </c>
      <c r="BJ234" s="16" t="s">
        <v>88</v>
      </c>
      <c r="BK234" s="237">
        <f>ROUND(I234*H234,2)</f>
        <v>0</v>
      </c>
      <c r="BL234" s="16" t="s">
        <v>136</v>
      </c>
      <c r="BM234" s="236" t="s">
        <v>331</v>
      </c>
    </row>
    <row r="235" s="2" customFormat="1" ht="24" customHeight="1">
      <c r="A235" s="37"/>
      <c r="B235" s="38"/>
      <c r="C235" s="225" t="s">
        <v>332</v>
      </c>
      <c r="D235" s="225" t="s">
        <v>123</v>
      </c>
      <c r="E235" s="226" t="s">
        <v>333</v>
      </c>
      <c r="F235" s="227" t="s">
        <v>334</v>
      </c>
      <c r="G235" s="228" t="s">
        <v>228</v>
      </c>
      <c r="H235" s="229">
        <v>13.448</v>
      </c>
      <c r="I235" s="230"/>
      <c r="J235" s="231">
        <f>ROUND(I235*H235,2)</f>
        <v>0</v>
      </c>
      <c r="K235" s="227" t="s">
        <v>179</v>
      </c>
      <c r="L235" s="43"/>
      <c r="M235" s="232" t="s">
        <v>1</v>
      </c>
      <c r="N235" s="233" t="s">
        <v>45</v>
      </c>
      <c r="O235" s="90"/>
      <c r="P235" s="234">
        <f>O235*H235</f>
        <v>0</v>
      </c>
      <c r="Q235" s="234">
        <v>0</v>
      </c>
      <c r="R235" s="234">
        <f>Q235*H235</f>
        <v>0</v>
      </c>
      <c r="S235" s="234">
        <v>0</v>
      </c>
      <c r="T235" s="235">
        <f>S235*H235</f>
        <v>0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236" t="s">
        <v>136</v>
      </c>
      <c r="AT235" s="236" t="s">
        <v>123</v>
      </c>
      <c r="AU235" s="236" t="s">
        <v>90</v>
      </c>
      <c r="AY235" s="16" t="s">
        <v>122</v>
      </c>
      <c r="BE235" s="237">
        <f>IF(N235="základní",J235,0)</f>
        <v>0</v>
      </c>
      <c r="BF235" s="237">
        <f>IF(N235="snížená",J235,0)</f>
        <v>0</v>
      </c>
      <c r="BG235" s="237">
        <f>IF(N235="zákl. přenesená",J235,0)</f>
        <v>0</v>
      </c>
      <c r="BH235" s="237">
        <f>IF(N235="sníž. přenesená",J235,0)</f>
        <v>0</v>
      </c>
      <c r="BI235" s="237">
        <f>IF(N235="nulová",J235,0)</f>
        <v>0</v>
      </c>
      <c r="BJ235" s="16" t="s">
        <v>88</v>
      </c>
      <c r="BK235" s="237">
        <f>ROUND(I235*H235,2)</f>
        <v>0</v>
      </c>
      <c r="BL235" s="16" t="s">
        <v>136</v>
      </c>
      <c r="BM235" s="236" t="s">
        <v>335</v>
      </c>
    </row>
    <row r="236" s="2" customFormat="1">
      <c r="A236" s="37"/>
      <c r="B236" s="38"/>
      <c r="C236" s="39"/>
      <c r="D236" s="252" t="s">
        <v>171</v>
      </c>
      <c r="E236" s="39"/>
      <c r="F236" s="253" t="s">
        <v>336</v>
      </c>
      <c r="G236" s="39"/>
      <c r="H236" s="39"/>
      <c r="I236" s="143"/>
      <c r="J236" s="39"/>
      <c r="K236" s="39"/>
      <c r="L236" s="43"/>
      <c r="M236" s="254"/>
      <c r="N236" s="255"/>
      <c r="O236" s="90"/>
      <c r="P236" s="90"/>
      <c r="Q236" s="90"/>
      <c r="R236" s="90"/>
      <c r="S236" s="90"/>
      <c r="T236" s="91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T236" s="16" t="s">
        <v>171</v>
      </c>
      <c r="AU236" s="16" t="s">
        <v>90</v>
      </c>
    </row>
    <row r="237" s="13" customFormat="1">
      <c r="A237" s="13"/>
      <c r="B237" s="256"/>
      <c r="C237" s="257"/>
      <c r="D237" s="252" t="s">
        <v>181</v>
      </c>
      <c r="E237" s="258" t="s">
        <v>1</v>
      </c>
      <c r="F237" s="259" t="s">
        <v>337</v>
      </c>
      <c r="G237" s="257"/>
      <c r="H237" s="260">
        <v>13.448</v>
      </c>
      <c r="I237" s="261"/>
      <c r="J237" s="257"/>
      <c r="K237" s="257"/>
      <c r="L237" s="262"/>
      <c r="M237" s="263"/>
      <c r="N237" s="264"/>
      <c r="O237" s="264"/>
      <c r="P237" s="264"/>
      <c r="Q237" s="264"/>
      <c r="R237" s="264"/>
      <c r="S237" s="264"/>
      <c r="T237" s="265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66" t="s">
        <v>181</v>
      </c>
      <c r="AU237" s="266" t="s">
        <v>90</v>
      </c>
      <c r="AV237" s="13" t="s">
        <v>90</v>
      </c>
      <c r="AW237" s="13" t="s">
        <v>36</v>
      </c>
      <c r="AX237" s="13" t="s">
        <v>88</v>
      </c>
      <c r="AY237" s="266" t="s">
        <v>122</v>
      </c>
    </row>
    <row r="238" s="2" customFormat="1" ht="16.5" customHeight="1">
      <c r="A238" s="37"/>
      <c r="B238" s="38"/>
      <c r="C238" s="278" t="s">
        <v>338</v>
      </c>
      <c r="D238" s="278" t="s">
        <v>328</v>
      </c>
      <c r="E238" s="279" t="s">
        <v>339</v>
      </c>
      <c r="F238" s="280" t="s">
        <v>340</v>
      </c>
      <c r="G238" s="281" t="s">
        <v>317</v>
      </c>
      <c r="H238" s="282">
        <v>26.896000000000001</v>
      </c>
      <c r="I238" s="283"/>
      <c r="J238" s="284">
        <f>ROUND(I238*H238,2)</f>
        <v>0</v>
      </c>
      <c r="K238" s="280" t="s">
        <v>179</v>
      </c>
      <c r="L238" s="285"/>
      <c r="M238" s="286" t="s">
        <v>1</v>
      </c>
      <c r="N238" s="287" t="s">
        <v>45</v>
      </c>
      <c r="O238" s="90"/>
      <c r="P238" s="234">
        <f>O238*H238</f>
        <v>0</v>
      </c>
      <c r="Q238" s="234">
        <v>1</v>
      </c>
      <c r="R238" s="234">
        <f>Q238*H238</f>
        <v>26.896000000000001</v>
      </c>
      <c r="S238" s="234">
        <v>0</v>
      </c>
      <c r="T238" s="235">
        <f>S238*H238</f>
        <v>0</v>
      </c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R238" s="236" t="s">
        <v>199</v>
      </c>
      <c r="AT238" s="236" t="s">
        <v>328</v>
      </c>
      <c r="AU238" s="236" t="s">
        <v>90</v>
      </c>
      <c r="AY238" s="16" t="s">
        <v>122</v>
      </c>
      <c r="BE238" s="237">
        <f>IF(N238="základní",J238,0)</f>
        <v>0</v>
      </c>
      <c r="BF238" s="237">
        <f>IF(N238="snížená",J238,0)</f>
        <v>0</v>
      </c>
      <c r="BG238" s="237">
        <f>IF(N238="zákl. přenesená",J238,0)</f>
        <v>0</v>
      </c>
      <c r="BH238" s="237">
        <f>IF(N238="sníž. přenesená",J238,0)</f>
        <v>0</v>
      </c>
      <c r="BI238" s="237">
        <f>IF(N238="nulová",J238,0)</f>
        <v>0</v>
      </c>
      <c r="BJ238" s="16" t="s">
        <v>88</v>
      </c>
      <c r="BK238" s="237">
        <f>ROUND(I238*H238,2)</f>
        <v>0</v>
      </c>
      <c r="BL238" s="16" t="s">
        <v>136</v>
      </c>
      <c r="BM238" s="236" t="s">
        <v>341</v>
      </c>
    </row>
    <row r="239" s="13" customFormat="1">
      <c r="A239" s="13"/>
      <c r="B239" s="256"/>
      <c r="C239" s="257"/>
      <c r="D239" s="252" t="s">
        <v>181</v>
      </c>
      <c r="E239" s="257"/>
      <c r="F239" s="259" t="s">
        <v>342</v>
      </c>
      <c r="G239" s="257"/>
      <c r="H239" s="260">
        <v>26.896000000000001</v>
      </c>
      <c r="I239" s="261"/>
      <c r="J239" s="257"/>
      <c r="K239" s="257"/>
      <c r="L239" s="262"/>
      <c r="M239" s="263"/>
      <c r="N239" s="264"/>
      <c r="O239" s="264"/>
      <c r="P239" s="264"/>
      <c r="Q239" s="264"/>
      <c r="R239" s="264"/>
      <c r="S239" s="264"/>
      <c r="T239" s="265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66" t="s">
        <v>181</v>
      </c>
      <c r="AU239" s="266" t="s">
        <v>90</v>
      </c>
      <c r="AV239" s="13" t="s">
        <v>90</v>
      </c>
      <c r="AW239" s="13" t="s">
        <v>4</v>
      </c>
      <c r="AX239" s="13" t="s">
        <v>88</v>
      </c>
      <c r="AY239" s="266" t="s">
        <v>122</v>
      </c>
    </row>
    <row r="240" s="2" customFormat="1" ht="24" customHeight="1">
      <c r="A240" s="37"/>
      <c r="B240" s="38"/>
      <c r="C240" s="225" t="s">
        <v>343</v>
      </c>
      <c r="D240" s="225" t="s">
        <v>123</v>
      </c>
      <c r="E240" s="226" t="s">
        <v>344</v>
      </c>
      <c r="F240" s="227" t="s">
        <v>345</v>
      </c>
      <c r="G240" s="228" t="s">
        <v>228</v>
      </c>
      <c r="H240" s="229">
        <v>12.24</v>
      </c>
      <c r="I240" s="230"/>
      <c r="J240" s="231">
        <f>ROUND(I240*H240,2)</f>
        <v>0</v>
      </c>
      <c r="K240" s="227" t="s">
        <v>179</v>
      </c>
      <c r="L240" s="43"/>
      <c r="M240" s="232" t="s">
        <v>1</v>
      </c>
      <c r="N240" s="233" t="s">
        <v>45</v>
      </c>
      <c r="O240" s="90"/>
      <c r="P240" s="234">
        <f>O240*H240</f>
        <v>0</v>
      </c>
      <c r="Q240" s="234">
        <v>0</v>
      </c>
      <c r="R240" s="234">
        <f>Q240*H240</f>
        <v>0</v>
      </c>
      <c r="S240" s="234">
        <v>0</v>
      </c>
      <c r="T240" s="235">
        <f>S240*H240</f>
        <v>0</v>
      </c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R240" s="236" t="s">
        <v>136</v>
      </c>
      <c r="AT240" s="236" t="s">
        <v>123</v>
      </c>
      <c r="AU240" s="236" t="s">
        <v>90</v>
      </c>
      <c r="AY240" s="16" t="s">
        <v>122</v>
      </c>
      <c r="BE240" s="237">
        <f>IF(N240="základní",J240,0)</f>
        <v>0</v>
      </c>
      <c r="BF240" s="237">
        <f>IF(N240="snížená",J240,0)</f>
        <v>0</v>
      </c>
      <c r="BG240" s="237">
        <f>IF(N240="zákl. přenesená",J240,0)</f>
        <v>0</v>
      </c>
      <c r="BH240" s="237">
        <f>IF(N240="sníž. přenesená",J240,0)</f>
        <v>0</v>
      </c>
      <c r="BI240" s="237">
        <f>IF(N240="nulová",J240,0)</f>
        <v>0</v>
      </c>
      <c r="BJ240" s="16" t="s">
        <v>88</v>
      </c>
      <c r="BK240" s="237">
        <f>ROUND(I240*H240,2)</f>
        <v>0</v>
      </c>
      <c r="BL240" s="16" t="s">
        <v>136</v>
      </c>
      <c r="BM240" s="236" t="s">
        <v>346</v>
      </c>
    </row>
    <row r="241" s="2" customFormat="1">
      <c r="A241" s="37"/>
      <c r="B241" s="38"/>
      <c r="C241" s="39"/>
      <c r="D241" s="252" t="s">
        <v>171</v>
      </c>
      <c r="E241" s="39"/>
      <c r="F241" s="253" t="s">
        <v>324</v>
      </c>
      <c r="G241" s="39"/>
      <c r="H241" s="39"/>
      <c r="I241" s="143"/>
      <c r="J241" s="39"/>
      <c r="K241" s="39"/>
      <c r="L241" s="43"/>
      <c r="M241" s="254"/>
      <c r="N241" s="255"/>
      <c r="O241" s="90"/>
      <c r="P241" s="90"/>
      <c r="Q241" s="90"/>
      <c r="R241" s="90"/>
      <c r="S241" s="90"/>
      <c r="T241" s="91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T241" s="16" t="s">
        <v>171</v>
      </c>
      <c r="AU241" s="16" t="s">
        <v>90</v>
      </c>
    </row>
    <row r="242" s="13" customFormat="1">
      <c r="A242" s="13"/>
      <c r="B242" s="256"/>
      <c r="C242" s="257"/>
      <c r="D242" s="252" t="s">
        <v>181</v>
      </c>
      <c r="E242" s="258" t="s">
        <v>1</v>
      </c>
      <c r="F242" s="259" t="s">
        <v>347</v>
      </c>
      <c r="G242" s="257"/>
      <c r="H242" s="260">
        <v>12.24</v>
      </c>
      <c r="I242" s="261"/>
      <c r="J242" s="257"/>
      <c r="K242" s="257"/>
      <c r="L242" s="262"/>
      <c r="M242" s="263"/>
      <c r="N242" s="264"/>
      <c r="O242" s="264"/>
      <c r="P242" s="264"/>
      <c r="Q242" s="264"/>
      <c r="R242" s="264"/>
      <c r="S242" s="264"/>
      <c r="T242" s="265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66" t="s">
        <v>181</v>
      </c>
      <c r="AU242" s="266" t="s">
        <v>90</v>
      </c>
      <c r="AV242" s="13" t="s">
        <v>90</v>
      </c>
      <c r="AW242" s="13" t="s">
        <v>36</v>
      </c>
      <c r="AX242" s="13" t="s">
        <v>88</v>
      </c>
      <c r="AY242" s="266" t="s">
        <v>122</v>
      </c>
    </row>
    <row r="243" s="2" customFormat="1" ht="16.5" customHeight="1">
      <c r="A243" s="37"/>
      <c r="B243" s="38"/>
      <c r="C243" s="278" t="s">
        <v>348</v>
      </c>
      <c r="D243" s="278" t="s">
        <v>328</v>
      </c>
      <c r="E243" s="279" t="s">
        <v>339</v>
      </c>
      <c r="F243" s="280" t="s">
        <v>340</v>
      </c>
      <c r="G243" s="281" t="s">
        <v>317</v>
      </c>
      <c r="H243" s="282">
        <v>12.24</v>
      </c>
      <c r="I243" s="283"/>
      <c r="J243" s="284">
        <f>ROUND(I243*H243,2)</f>
        <v>0</v>
      </c>
      <c r="K243" s="280" t="s">
        <v>179</v>
      </c>
      <c r="L243" s="285"/>
      <c r="M243" s="286" t="s">
        <v>1</v>
      </c>
      <c r="N243" s="287" t="s">
        <v>45</v>
      </c>
      <c r="O243" s="90"/>
      <c r="P243" s="234">
        <f>O243*H243</f>
        <v>0</v>
      </c>
      <c r="Q243" s="234">
        <v>1</v>
      </c>
      <c r="R243" s="234">
        <f>Q243*H243</f>
        <v>12.24</v>
      </c>
      <c r="S243" s="234">
        <v>0</v>
      </c>
      <c r="T243" s="235">
        <f>S243*H243</f>
        <v>0</v>
      </c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R243" s="236" t="s">
        <v>199</v>
      </c>
      <c r="AT243" s="236" t="s">
        <v>328</v>
      </c>
      <c r="AU243" s="236" t="s">
        <v>90</v>
      </c>
      <c r="AY243" s="16" t="s">
        <v>122</v>
      </c>
      <c r="BE243" s="237">
        <f>IF(N243="základní",J243,0)</f>
        <v>0</v>
      </c>
      <c r="BF243" s="237">
        <f>IF(N243="snížená",J243,0)</f>
        <v>0</v>
      </c>
      <c r="BG243" s="237">
        <f>IF(N243="zákl. přenesená",J243,0)</f>
        <v>0</v>
      </c>
      <c r="BH243" s="237">
        <f>IF(N243="sníž. přenesená",J243,0)</f>
        <v>0</v>
      </c>
      <c r="BI243" s="237">
        <f>IF(N243="nulová",J243,0)</f>
        <v>0</v>
      </c>
      <c r="BJ243" s="16" t="s">
        <v>88</v>
      </c>
      <c r="BK243" s="237">
        <f>ROUND(I243*H243,2)</f>
        <v>0</v>
      </c>
      <c r="BL243" s="16" t="s">
        <v>136</v>
      </c>
      <c r="BM243" s="236" t="s">
        <v>349</v>
      </c>
    </row>
    <row r="244" s="2" customFormat="1" ht="24" customHeight="1">
      <c r="A244" s="37"/>
      <c r="B244" s="38"/>
      <c r="C244" s="225" t="s">
        <v>350</v>
      </c>
      <c r="D244" s="225" t="s">
        <v>123</v>
      </c>
      <c r="E244" s="226" t="s">
        <v>351</v>
      </c>
      <c r="F244" s="227" t="s">
        <v>352</v>
      </c>
      <c r="G244" s="228" t="s">
        <v>178</v>
      </c>
      <c r="H244" s="229">
        <v>192</v>
      </c>
      <c r="I244" s="230"/>
      <c r="J244" s="231">
        <f>ROUND(I244*H244,2)</f>
        <v>0</v>
      </c>
      <c r="K244" s="227" t="s">
        <v>179</v>
      </c>
      <c r="L244" s="43"/>
      <c r="M244" s="232" t="s">
        <v>1</v>
      </c>
      <c r="N244" s="233" t="s">
        <v>45</v>
      </c>
      <c r="O244" s="90"/>
      <c r="P244" s="234">
        <f>O244*H244</f>
        <v>0</v>
      </c>
      <c r="Q244" s="234">
        <v>0</v>
      </c>
      <c r="R244" s="234">
        <f>Q244*H244</f>
        <v>0</v>
      </c>
      <c r="S244" s="234">
        <v>0</v>
      </c>
      <c r="T244" s="235">
        <f>S244*H244</f>
        <v>0</v>
      </c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R244" s="236" t="s">
        <v>136</v>
      </c>
      <c r="AT244" s="236" t="s">
        <v>123</v>
      </c>
      <c r="AU244" s="236" t="s">
        <v>90</v>
      </c>
      <c r="AY244" s="16" t="s">
        <v>122</v>
      </c>
      <c r="BE244" s="237">
        <f>IF(N244="základní",J244,0)</f>
        <v>0</v>
      </c>
      <c r="BF244" s="237">
        <f>IF(N244="snížená",J244,0)</f>
        <v>0</v>
      </c>
      <c r="BG244" s="237">
        <f>IF(N244="zákl. přenesená",J244,0)</f>
        <v>0</v>
      </c>
      <c r="BH244" s="237">
        <f>IF(N244="sníž. přenesená",J244,0)</f>
        <v>0</v>
      </c>
      <c r="BI244" s="237">
        <f>IF(N244="nulová",J244,0)</f>
        <v>0</v>
      </c>
      <c r="BJ244" s="16" t="s">
        <v>88</v>
      </c>
      <c r="BK244" s="237">
        <f>ROUND(I244*H244,2)</f>
        <v>0</v>
      </c>
      <c r="BL244" s="16" t="s">
        <v>136</v>
      </c>
      <c r="BM244" s="236" t="s">
        <v>353</v>
      </c>
    </row>
    <row r="245" s="2" customFormat="1">
      <c r="A245" s="37"/>
      <c r="B245" s="38"/>
      <c r="C245" s="39"/>
      <c r="D245" s="252" t="s">
        <v>171</v>
      </c>
      <c r="E245" s="39"/>
      <c r="F245" s="253" t="s">
        <v>324</v>
      </c>
      <c r="G245" s="39"/>
      <c r="H245" s="39"/>
      <c r="I245" s="143"/>
      <c r="J245" s="39"/>
      <c r="K245" s="39"/>
      <c r="L245" s="43"/>
      <c r="M245" s="254"/>
      <c r="N245" s="255"/>
      <c r="O245" s="90"/>
      <c r="P245" s="90"/>
      <c r="Q245" s="90"/>
      <c r="R245" s="90"/>
      <c r="S245" s="90"/>
      <c r="T245" s="91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T245" s="16" t="s">
        <v>171</v>
      </c>
      <c r="AU245" s="16" t="s">
        <v>90</v>
      </c>
    </row>
    <row r="246" s="13" customFormat="1">
      <c r="A246" s="13"/>
      <c r="B246" s="256"/>
      <c r="C246" s="257"/>
      <c r="D246" s="252" t="s">
        <v>181</v>
      </c>
      <c r="E246" s="258" t="s">
        <v>1</v>
      </c>
      <c r="F246" s="259" t="s">
        <v>354</v>
      </c>
      <c r="G246" s="257"/>
      <c r="H246" s="260">
        <v>192</v>
      </c>
      <c r="I246" s="261"/>
      <c r="J246" s="257"/>
      <c r="K246" s="257"/>
      <c r="L246" s="262"/>
      <c r="M246" s="263"/>
      <c r="N246" s="264"/>
      <c r="O246" s="264"/>
      <c r="P246" s="264"/>
      <c r="Q246" s="264"/>
      <c r="R246" s="264"/>
      <c r="S246" s="264"/>
      <c r="T246" s="265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66" t="s">
        <v>181</v>
      </c>
      <c r="AU246" s="266" t="s">
        <v>90</v>
      </c>
      <c r="AV246" s="13" t="s">
        <v>90</v>
      </c>
      <c r="AW246" s="13" t="s">
        <v>36</v>
      </c>
      <c r="AX246" s="13" t="s">
        <v>88</v>
      </c>
      <c r="AY246" s="266" t="s">
        <v>122</v>
      </c>
    </row>
    <row r="247" s="2" customFormat="1" ht="16.5" customHeight="1">
      <c r="A247" s="37"/>
      <c r="B247" s="38"/>
      <c r="C247" s="278" t="s">
        <v>355</v>
      </c>
      <c r="D247" s="278" t="s">
        <v>328</v>
      </c>
      <c r="E247" s="279" t="s">
        <v>356</v>
      </c>
      <c r="F247" s="280" t="s">
        <v>357</v>
      </c>
      <c r="G247" s="281" t="s">
        <v>228</v>
      </c>
      <c r="H247" s="282">
        <v>28.800000000000001</v>
      </c>
      <c r="I247" s="283"/>
      <c r="J247" s="284">
        <f>ROUND(I247*H247,2)</f>
        <v>0</v>
      </c>
      <c r="K247" s="280" t="s">
        <v>1</v>
      </c>
      <c r="L247" s="285"/>
      <c r="M247" s="286" t="s">
        <v>1</v>
      </c>
      <c r="N247" s="287" t="s">
        <v>45</v>
      </c>
      <c r="O247" s="90"/>
      <c r="P247" s="234">
        <f>O247*H247</f>
        <v>0</v>
      </c>
      <c r="Q247" s="234">
        <v>0.20999999999999999</v>
      </c>
      <c r="R247" s="234">
        <f>Q247*H247</f>
        <v>6.048</v>
      </c>
      <c r="S247" s="234">
        <v>0</v>
      </c>
      <c r="T247" s="235">
        <f>S247*H247</f>
        <v>0</v>
      </c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R247" s="236" t="s">
        <v>199</v>
      </c>
      <c r="AT247" s="236" t="s">
        <v>328</v>
      </c>
      <c r="AU247" s="236" t="s">
        <v>90</v>
      </c>
      <c r="AY247" s="16" t="s">
        <v>122</v>
      </c>
      <c r="BE247" s="237">
        <f>IF(N247="základní",J247,0)</f>
        <v>0</v>
      </c>
      <c r="BF247" s="237">
        <f>IF(N247="snížená",J247,0)</f>
        <v>0</v>
      </c>
      <c r="BG247" s="237">
        <f>IF(N247="zákl. přenesená",J247,0)</f>
        <v>0</v>
      </c>
      <c r="BH247" s="237">
        <f>IF(N247="sníž. přenesená",J247,0)</f>
        <v>0</v>
      </c>
      <c r="BI247" s="237">
        <f>IF(N247="nulová",J247,0)</f>
        <v>0</v>
      </c>
      <c r="BJ247" s="16" t="s">
        <v>88</v>
      </c>
      <c r="BK247" s="237">
        <f>ROUND(I247*H247,2)</f>
        <v>0</v>
      </c>
      <c r="BL247" s="16" t="s">
        <v>136</v>
      </c>
      <c r="BM247" s="236" t="s">
        <v>358</v>
      </c>
    </row>
    <row r="248" s="13" customFormat="1">
      <c r="A248" s="13"/>
      <c r="B248" s="256"/>
      <c r="C248" s="257"/>
      <c r="D248" s="252" t="s">
        <v>181</v>
      </c>
      <c r="E248" s="258" t="s">
        <v>1</v>
      </c>
      <c r="F248" s="259" t="s">
        <v>359</v>
      </c>
      <c r="G248" s="257"/>
      <c r="H248" s="260">
        <v>28.800000000000001</v>
      </c>
      <c r="I248" s="261"/>
      <c r="J248" s="257"/>
      <c r="K248" s="257"/>
      <c r="L248" s="262"/>
      <c r="M248" s="263"/>
      <c r="N248" s="264"/>
      <c r="O248" s="264"/>
      <c r="P248" s="264"/>
      <c r="Q248" s="264"/>
      <c r="R248" s="264"/>
      <c r="S248" s="264"/>
      <c r="T248" s="265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66" t="s">
        <v>181</v>
      </c>
      <c r="AU248" s="266" t="s">
        <v>90</v>
      </c>
      <c r="AV248" s="13" t="s">
        <v>90</v>
      </c>
      <c r="AW248" s="13" t="s">
        <v>36</v>
      </c>
      <c r="AX248" s="13" t="s">
        <v>88</v>
      </c>
      <c r="AY248" s="266" t="s">
        <v>122</v>
      </c>
    </row>
    <row r="249" s="2" customFormat="1" ht="24" customHeight="1">
      <c r="A249" s="37"/>
      <c r="B249" s="38"/>
      <c r="C249" s="225" t="s">
        <v>360</v>
      </c>
      <c r="D249" s="225" t="s">
        <v>123</v>
      </c>
      <c r="E249" s="226" t="s">
        <v>361</v>
      </c>
      <c r="F249" s="227" t="s">
        <v>362</v>
      </c>
      <c r="G249" s="228" t="s">
        <v>178</v>
      </c>
      <c r="H249" s="229">
        <v>192</v>
      </c>
      <c r="I249" s="230"/>
      <c r="J249" s="231">
        <f>ROUND(I249*H249,2)</f>
        <v>0</v>
      </c>
      <c r="K249" s="227" t="s">
        <v>179</v>
      </c>
      <c r="L249" s="43"/>
      <c r="M249" s="232" t="s">
        <v>1</v>
      </c>
      <c r="N249" s="233" t="s">
        <v>45</v>
      </c>
      <c r="O249" s="90"/>
      <c r="P249" s="234">
        <f>O249*H249</f>
        <v>0</v>
      </c>
      <c r="Q249" s="234">
        <v>0</v>
      </c>
      <c r="R249" s="234">
        <f>Q249*H249</f>
        <v>0</v>
      </c>
      <c r="S249" s="234">
        <v>0</v>
      </c>
      <c r="T249" s="235">
        <f>S249*H249</f>
        <v>0</v>
      </c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R249" s="236" t="s">
        <v>136</v>
      </c>
      <c r="AT249" s="236" t="s">
        <v>123</v>
      </c>
      <c r="AU249" s="236" t="s">
        <v>90</v>
      </c>
      <c r="AY249" s="16" t="s">
        <v>122</v>
      </c>
      <c r="BE249" s="237">
        <f>IF(N249="základní",J249,0)</f>
        <v>0</v>
      </c>
      <c r="BF249" s="237">
        <f>IF(N249="snížená",J249,0)</f>
        <v>0</v>
      </c>
      <c r="BG249" s="237">
        <f>IF(N249="zákl. přenesená",J249,0)</f>
        <v>0</v>
      </c>
      <c r="BH249" s="237">
        <f>IF(N249="sníž. přenesená",J249,0)</f>
        <v>0</v>
      </c>
      <c r="BI249" s="237">
        <f>IF(N249="nulová",J249,0)</f>
        <v>0</v>
      </c>
      <c r="BJ249" s="16" t="s">
        <v>88</v>
      </c>
      <c r="BK249" s="237">
        <f>ROUND(I249*H249,2)</f>
        <v>0</v>
      </c>
      <c r="BL249" s="16" t="s">
        <v>136</v>
      </c>
      <c r="BM249" s="236" t="s">
        <v>363</v>
      </c>
    </row>
    <row r="250" s="2" customFormat="1">
      <c r="A250" s="37"/>
      <c r="B250" s="38"/>
      <c r="C250" s="39"/>
      <c r="D250" s="252" t="s">
        <v>171</v>
      </c>
      <c r="E250" s="39"/>
      <c r="F250" s="253" t="s">
        <v>324</v>
      </c>
      <c r="G250" s="39"/>
      <c r="H250" s="39"/>
      <c r="I250" s="143"/>
      <c r="J250" s="39"/>
      <c r="K250" s="39"/>
      <c r="L250" s="43"/>
      <c r="M250" s="254"/>
      <c r="N250" s="255"/>
      <c r="O250" s="90"/>
      <c r="P250" s="90"/>
      <c r="Q250" s="90"/>
      <c r="R250" s="90"/>
      <c r="S250" s="90"/>
      <c r="T250" s="91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T250" s="16" t="s">
        <v>171</v>
      </c>
      <c r="AU250" s="16" t="s">
        <v>90</v>
      </c>
    </row>
    <row r="251" s="2" customFormat="1" ht="16.5" customHeight="1">
      <c r="A251" s="37"/>
      <c r="B251" s="38"/>
      <c r="C251" s="278" t="s">
        <v>364</v>
      </c>
      <c r="D251" s="278" t="s">
        <v>328</v>
      </c>
      <c r="E251" s="279" t="s">
        <v>365</v>
      </c>
      <c r="F251" s="280" t="s">
        <v>366</v>
      </c>
      <c r="G251" s="281" t="s">
        <v>367</v>
      </c>
      <c r="H251" s="282">
        <v>6.7199999999999998</v>
      </c>
      <c r="I251" s="283"/>
      <c r="J251" s="284">
        <f>ROUND(I251*H251,2)</f>
        <v>0</v>
      </c>
      <c r="K251" s="280" t="s">
        <v>179</v>
      </c>
      <c r="L251" s="285"/>
      <c r="M251" s="286" t="s">
        <v>1</v>
      </c>
      <c r="N251" s="287" t="s">
        <v>45</v>
      </c>
      <c r="O251" s="90"/>
      <c r="P251" s="234">
        <f>O251*H251</f>
        <v>0</v>
      </c>
      <c r="Q251" s="234">
        <v>0.001</v>
      </c>
      <c r="R251" s="234">
        <f>Q251*H251</f>
        <v>0.0067200000000000003</v>
      </c>
      <c r="S251" s="234">
        <v>0</v>
      </c>
      <c r="T251" s="235">
        <f>S251*H251</f>
        <v>0</v>
      </c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R251" s="236" t="s">
        <v>199</v>
      </c>
      <c r="AT251" s="236" t="s">
        <v>328</v>
      </c>
      <c r="AU251" s="236" t="s">
        <v>90</v>
      </c>
      <c r="AY251" s="16" t="s">
        <v>122</v>
      </c>
      <c r="BE251" s="237">
        <f>IF(N251="základní",J251,0)</f>
        <v>0</v>
      </c>
      <c r="BF251" s="237">
        <f>IF(N251="snížená",J251,0)</f>
        <v>0</v>
      </c>
      <c r="BG251" s="237">
        <f>IF(N251="zákl. přenesená",J251,0)</f>
        <v>0</v>
      </c>
      <c r="BH251" s="237">
        <f>IF(N251="sníž. přenesená",J251,0)</f>
        <v>0</v>
      </c>
      <c r="BI251" s="237">
        <f>IF(N251="nulová",J251,0)</f>
        <v>0</v>
      </c>
      <c r="BJ251" s="16" t="s">
        <v>88</v>
      </c>
      <c r="BK251" s="237">
        <f>ROUND(I251*H251,2)</f>
        <v>0</v>
      </c>
      <c r="BL251" s="16" t="s">
        <v>136</v>
      </c>
      <c r="BM251" s="236" t="s">
        <v>368</v>
      </c>
    </row>
    <row r="252" s="13" customFormat="1">
      <c r="A252" s="13"/>
      <c r="B252" s="256"/>
      <c r="C252" s="257"/>
      <c r="D252" s="252" t="s">
        <v>181</v>
      </c>
      <c r="E252" s="257"/>
      <c r="F252" s="259" t="s">
        <v>369</v>
      </c>
      <c r="G252" s="257"/>
      <c r="H252" s="260">
        <v>6.7199999999999998</v>
      </c>
      <c r="I252" s="261"/>
      <c r="J252" s="257"/>
      <c r="K252" s="257"/>
      <c r="L252" s="262"/>
      <c r="M252" s="263"/>
      <c r="N252" s="264"/>
      <c r="O252" s="264"/>
      <c r="P252" s="264"/>
      <c r="Q252" s="264"/>
      <c r="R252" s="264"/>
      <c r="S252" s="264"/>
      <c r="T252" s="265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66" t="s">
        <v>181</v>
      </c>
      <c r="AU252" s="266" t="s">
        <v>90</v>
      </c>
      <c r="AV252" s="13" t="s">
        <v>90</v>
      </c>
      <c r="AW252" s="13" t="s">
        <v>4</v>
      </c>
      <c r="AX252" s="13" t="s">
        <v>88</v>
      </c>
      <c r="AY252" s="266" t="s">
        <v>122</v>
      </c>
    </row>
    <row r="253" s="2" customFormat="1" ht="16.5" customHeight="1">
      <c r="A253" s="37"/>
      <c r="B253" s="38"/>
      <c r="C253" s="225" t="s">
        <v>370</v>
      </c>
      <c r="D253" s="225" t="s">
        <v>123</v>
      </c>
      <c r="E253" s="226" t="s">
        <v>371</v>
      </c>
      <c r="F253" s="227" t="s">
        <v>372</v>
      </c>
      <c r="G253" s="228" t="s">
        <v>178</v>
      </c>
      <c r="H253" s="229">
        <v>192</v>
      </c>
      <c r="I253" s="230"/>
      <c r="J253" s="231">
        <f>ROUND(I253*H253,2)</f>
        <v>0</v>
      </c>
      <c r="K253" s="227" t="s">
        <v>179</v>
      </c>
      <c r="L253" s="43"/>
      <c r="M253" s="232" t="s">
        <v>1</v>
      </c>
      <c r="N253" s="233" t="s">
        <v>45</v>
      </c>
      <c r="O253" s="90"/>
      <c r="P253" s="234">
        <f>O253*H253</f>
        <v>0</v>
      </c>
      <c r="Q253" s="234">
        <v>0</v>
      </c>
      <c r="R253" s="234">
        <f>Q253*H253</f>
        <v>0</v>
      </c>
      <c r="S253" s="234">
        <v>0</v>
      </c>
      <c r="T253" s="235">
        <f>S253*H253</f>
        <v>0</v>
      </c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R253" s="236" t="s">
        <v>136</v>
      </c>
      <c r="AT253" s="236" t="s">
        <v>123</v>
      </c>
      <c r="AU253" s="236" t="s">
        <v>90</v>
      </c>
      <c r="AY253" s="16" t="s">
        <v>122</v>
      </c>
      <c r="BE253" s="237">
        <f>IF(N253="základní",J253,0)</f>
        <v>0</v>
      </c>
      <c r="BF253" s="237">
        <f>IF(N253="snížená",J253,0)</f>
        <v>0</v>
      </c>
      <c r="BG253" s="237">
        <f>IF(N253="zákl. přenesená",J253,0)</f>
        <v>0</v>
      </c>
      <c r="BH253" s="237">
        <f>IF(N253="sníž. přenesená",J253,0)</f>
        <v>0</v>
      </c>
      <c r="BI253" s="237">
        <f>IF(N253="nulová",J253,0)</f>
        <v>0</v>
      </c>
      <c r="BJ253" s="16" t="s">
        <v>88</v>
      </c>
      <c r="BK253" s="237">
        <f>ROUND(I253*H253,2)</f>
        <v>0</v>
      </c>
      <c r="BL253" s="16" t="s">
        <v>136</v>
      </c>
      <c r="BM253" s="236" t="s">
        <v>373</v>
      </c>
    </row>
    <row r="254" s="2" customFormat="1">
      <c r="A254" s="37"/>
      <c r="B254" s="38"/>
      <c r="C254" s="39"/>
      <c r="D254" s="252" t="s">
        <v>171</v>
      </c>
      <c r="E254" s="39"/>
      <c r="F254" s="253" t="s">
        <v>374</v>
      </c>
      <c r="G254" s="39"/>
      <c r="H254" s="39"/>
      <c r="I254" s="143"/>
      <c r="J254" s="39"/>
      <c r="K254" s="39"/>
      <c r="L254" s="43"/>
      <c r="M254" s="254"/>
      <c r="N254" s="255"/>
      <c r="O254" s="90"/>
      <c r="P254" s="90"/>
      <c r="Q254" s="90"/>
      <c r="R254" s="90"/>
      <c r="S254" s="90"/>
      <c r="T254" s="91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T254" s="16" t="s">
        <v>171</v>
      </c>
      <c r="AU254" s="16" t="s">
        <v>90</v>
      </c>
    </row>
    <row r="255" s="13" customFormat="1">
      <c r="A255" s="13"/>
      <c r="B255" s="256"/>
      <c r="C255" s="257"/>
      <c r="D255" s="252" t="s">
        <v>181</v>
      </c>
      <c r="E255" s="258" t="s">
        <v>1</v>
      </c>
      <c r="F255" s="259" t="s">
        <v>354</v>
      </c>
      <c r="G255" s="257"/>
      <c r="H255" s="260">
        <v>192</v>
      </c>
      <c r="I255" s="261"/>
      <c r="J255" s="257"/>
      <c r="K255" s="257"/>
      <c r="L255" s="262"/>
      <c r="M255" s="263"/>
      <c r="N255" s="264"/>
      <c r="O255" s="264"/>
      <c r="P255" s="264"/>
      <c r="Q255" s="264"/>
      <c r="R255" s="264"/>
      <c r="S255" s="264"/>
      <c r="T255" s="265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66" t="s">
        <v>181</v>
      </c>
      <c r="AU255" s="266" t="s">
        <v>90</v>
      </c>
      <c r="AV255" s="13" t="s">
        <v>90</v>
      </c>
      <c r="AW255" s="13" t="s">
        <v>36</v>
      </c>
      <c r="AX255" s="13" t="s">
        <v>88</v>
      </c>
      <c r="AY255" s="266" t="s">
        <v>122</v>
      </c>
    </row>
    <row r="256" s="2" customFormat="1" ht="16.5" customHeight="1">
      <c r="A256" s="37"/>
      <c r="B256" s="38"/>
      <c r="C256" s="225" t="s">
        <v>375</v>
      </c>
      <c r="D256" s="225" t="s">
        <v>123</v>
      </c>
      <c r="E256" s="226" t="s">
        <v>376</v>
      </c>
      <c r="F256" s="227" t="s">
        <v>377</v>
      </c>
      <c r="G256" s="228" t="s">
        <v>178</v>
      </c>
      <c r="H256" s="229">
        <v>1363.9000000000001</v>
      </c>
      <c r="I256" s="230"/>
      <c r="J256" s="231">
        <f>ROUND(I256*H256,2)</f>
        <v>0</v>
      </c>
      <c r="K256" s="227" t="s">
        <v>179</v>
      </c>
      <c r="L256" s="43"/>
      <c r="M256" s="232" t="s">
        <v>1</v>
      </c>
      <c r="N256" s="233" t="s">
        <v>45</v>
      </c>
      <c r="O256" s="90"/>
      <c r="P256" s="234">
        <f>O256*H256</f>
        <v>0</v>
      </c>
      <c r="Q256" s="234">
        <v>0</v>
      </c>
      <c r="R256" s="234">
        <f>Q256*H256</f>
        <v>0</v>
      </c>
      <c r="S256" s="234">
        <v>0</v>
      </c>
      <c r="T256" s="235">
        <f>S256*H256</f>
        <v>0</v>
      </c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R256" s="236" t="s">
        <v>136</v>
      </c>
      <c r="AT256" s="236" t="s">
        <v>123</v>
      </c>
      <c r="AU256" s="236" t="s">
        <v>90</v>
      </c>
      <c r="AY256" s="16" t="s">
        <v>122</v>
      </c>
      <c r="BE256" s="237">
        <f>IF(N256="základní",J256,0)</f>
        <v>0</v>
      </c>
      <c r="BF256" s="237">
        <f>IF(N256="snížená",J256,0)</f>
        <v>0</v>
      </c>
      <c r="BG256" s="237">
        <f>IF(N256="zákl. přenesená",J256,0)</f>
        <v>0</v>
      </c>
      <c r="BH256" s="237">
        <f>IF(N256="sníž. přenesená",J256,0)</f>
        <v>0</v>
      </c>
      <c r="BI256" s="237">
        <f>IF(N256="nulová",J256,0)</f>
        <v>0</v>
      </c>
      <c r="BJ256" s="16" t="s">
        <v>88</v>
      </c>
      <c r="BK256" s="237">
        <f>ROUND(I256*H256,2)</f>
        <v>0</v>
      </c>
      <c r="BL256" s="16" t="s">
        <v>136</v>
      </c>
      <c r="BM256" s="236" t="s">
        <v>378</v>
      </c>
    </row>
    <row r="257" s="2" customFormat="1">
      <c r="A257" s="37"/>
      <c r="B257" s="38"/>
      <c r="C257" s="39"/>
      <c r="D257" s="252" t="s">
        <v>171</v>
      </c>
      <c r="E257" s="39"/>
      <c r="F257" s="253" t="s">
        <v>374</v>
      </c>
      <c r="G257" s="39"/>
      <c r="H257" s="39"/>
      <c r="I257" s="143"/>
      <c r="J257" s="39"/>
      <c r="K257" s="39"/>
      <c r="L257" s="43"/>
      <c r="M257" s="254"/>
      <c r="N257" s="255"/>
      <c r="O257" s="90"/>
      <c r="P257" s="90"/>
      <c r="Q257" s="90"/>
      <c r="R257" s="90"/>
      <c r="S257" s="90"/>
      <c r="T257" s="91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T257" s="16" t="s">
        <v>171</v>
      </c>
      <c r="AU257" s="16" t="s">
        <v>90</v>
      </c>
    </row>
    <row r="258" s="13" customFormat="1">
      <c r="A258" s="13"/>
      <c r="B258" s="256"/>
      <c r="C258" s="257"/>
      <c r="D258" s="252" t="s">
        <v>181</v>
      </c>
      <c r="E258" s="258" t="s">
        <v>1</v>
      </c>
      <c r="F258" s="259" t="s">
        <v>379</v>
      </c>
      <c r="G258" s="257"/>
      <c r="H258" s="260">
        <v>607</v>
      </c>
      <c r="I258" s="261"/>
      <c r="J258" s="257"/>
      <c r="K258" s="257"/>
      <c r="L258" s="262"/>
      <c r="M258" s="263"/>
      <c r="N258" s="264"/>
      <c r="O258" s="264"/>
      <c r="P258" s="264"/>
      <c r="Q258" s="264"/>
      <c r="R258" s="264"/>
      <c r="S258" s="264"/>
      <c r="T258" s="265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66" t="s">
        <v>181</v>
      </c>
      <c r="AU258" s="266" t="s">
        <v>90</v>
      </c>
      <c r="AV258" s="13" t="s">
        <v>90</v>
      </c>
      <c r="AW258" s="13" t="s">
        <v>36</v>
      </c>
      <c r="AX258" s="13" t="s">
        <v>80</v>
      </c>
      <c r="AY258" s="266" t="s">
        <v>122</v>
      </c>
    </row>
    <row r="259" s="13" customFormat="1">
      <c r="A259" s="13"/>
      <c r="B259" s="256"/>
      <c r="C259" s="257"/>
      <c r="D259" s="252" t="s">
        <v>181</v>
      </c>
      <c r="E259" s="258" t="s">
        <v>1</v>
      </c>
      <c r="F259" s="259" t="s">
        <v>380</v>
      </c>
      <c r="G259" s="257"/>
      <c r="H259" s="260">
        <v>41</v>
      </c>
      <c r="I259" s="261"/>
      <c r="J259" s="257"/>
      <c r="K259" s="257"/>
      <c r="L259" s="262"/>
      <c r="M259" s="263"/>
      <c r="N259" s="264"/>
      <c r="O259" s="264"/>
      <c r="P259" s="264"/>
      <c r="Q259" s="264"/>
      <c r="R259" s="264"/>
      <c r="S259" s="264"/>
      <c r="T259" s="265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66" t="s">
        <v>181</v>
      </c>
      <c r="AU259" s="266" t="s">
        <v>90</v>
      </c>
      <c r="AV259" s="13" t="s">
        <v>90</v>
      </c>
      <c r="AW259" s="13" t="s">
        <v>36</v>
      </c>
      <c r="AX259" s="13" t="s">
        <v>80</v>
      </c>
      <c r="AY259" s="266" t="s">
        <v>122</v>
      </c>
    </row>
    <row r="260" s="13" customFormat="1">
      <c r="A260" s="13"/>
      <c r="B260" s="256"/>
      <c r="C260" s="257"/>
      <c r="D260" s="252" t="s">
        <v>181</v>
      </c>
      <c r="E260" s="258" t="s">
        <v>1</v>
      </c>
      <c r="F260" s="259" t="s">
        <v>381</v>
      </c>
      <c r="G260" s="257"/>
      <c r="H260" s="260">
        <v>595</v>
      </c>
      <c r="I260" s="261"/>
      <c r="J260" s="257"/>
      <c r="K260" s="257"/>
      <c r="L260" s="262"/>
      <c r="M260" s="263"/>
      <c r="N260" s="264"/>
      <c r="O260" s="264"/>
      <c r="P260" s="264"/>
      <c r="Q260" s="264"/>
      <c r="R260" s="264"/>
      <c r="S260" s="264"/>
      <c r="T260" s="265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66" t="s">
        <v>181</v>
      </c>
      <c r="AU260" s="266" t="s">
        <v>90</v>
      </c>
      <c r="AV260" s="13" t="s">
        <v>90</v>
      </c>
      <c r="AW260" s="13" t="s">
        <v>36</v>
      </c>
      <c r="AX260" s="13" t="s">
        <v>80</v>
      </c>
      <c r="AY260" s="266" t="s">
        <v>122</v>
      </c>
    </row>
    <row r="261" s="13" customFormat="1">
      <c r="A261" s="13"/>
      <c r="B261" s="256"/>
      <c r="C261" s="257"/>
      <c r="D261" s="252" t="s">
        <v>181</v>
      </c>
      <c r="E261" s="258" t="s">
        <v>1</v>
      </c>
      <c r="F261" s="259" t="s">
        <v>382</v>
      </c>
      <c r="G261" s="257"/>
      <c r="H261" s="260">
        <v>120.90000000000001</v>
      </c>
      <c r="I261" s="261"/>
      <c r="J261" s="257"/>
      <c r="K261" s="257"/>
      <c r="L261" s="262"/>
      <c r="M261" s="263"/>
      <c r="N261" s="264"/>
      <c r="O261" s="264"/>
      <c r="P261" s="264"/>
      <c r="Q261" s="264"/>
      <c r="R261" s="264"/>
      <c r="S261" s="264"/>
      <c r="T261" s="265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66" t="s">
        <v>181</v>
      </c>
      <c r="AU261" s="266" t="s">
        <v>90</v>
      </c>
      <c r="AV261" s="13" t="s">
        <v>90</v>
      </c>
      <c r="AW261" s="13" t="s">
        <v>36</v>
      </c>
      <c r="AX261" s="13" t="s">
        <v>80</v>
      </c>
      <c r="AY261" s="266" t="s">
        <v>122</v>
      </c>
    </row>
    <row r="262" s="14" customFormat="1">
      <c r="A262" s="14"/>
      <c r="B262" s="267"/>
      <c r="C262" s="268"/>
      <c r="D262" s="252" t="s">
        <v>181</v>
      </c>
      <c r="E262" s="269" t="s">
        <v>1</v>
      </c>
      <c r="F262" s="270" t="s">
        <v>209</v>
      </c>
      <c r="G262" s="268"/>
      <c r="H262" s="271">
        <v>1363.9000000000001</v>
      </c>
      <c r="I262" s="272"/>
      <c r="J262" s="268"/>
      <c r="K262" s="268"/>
      <c r="L262" s="273"/>
      <c r="M262" s="274"/>
      <c r="N262" s="275"/>
      <c r="O262" s="275"/>
      <c r="P262" s="275"/>
      <c r="Q262" s="275"/>
      <c r="R262" s="275"/>
      <c r="S262" s="275"/>
      <c r="T262" s="276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77" t="s">
        <v>181</v>
      </c>
      <c r="AU262" s="277" t="s">
        <v>90</v>
      </c>
      <c r="AV262" s="14" t="s">
        <v>136</v>
      </c>
      <c r="AW262" s="14" t="s">
        <v>36</v>
      </c>
      <c r="AX262" s="14" t="s">
        <v>88</v>
      </c>
      <c r="AY262" s="277" t="s">
        <v>122</v>
      </c>
    </row>
    <row r="263" s="2" customFormat="1" ht="24" customHeight="1">
      <c r="A263" s="37"/>
      <c r="B263" s="38"/>
      <c r="C263" s="225" t="s">
        <v>383</v>
      </c>
      <c r="D263" s="225" t="s">
        <v>123</v>
      </c>
      <c r="E263" s="226" t="s">
        <v>384</v>
      </c>
      <c r="F263" s="227" t="s">
        <v>385</v>
      </c>
      <c r="G263" s="228" t="s">
        <v>151</v>
      </c>
      <c r="H263" s="229">
        <v>5</v>
      </c>
      <c r="I263" s="230"/>
      <c r="J263" s="231">
        <f>ROUND(I263*H263,2)</f>
        <v>0</v>
      </c>
      <c r="K263" s="227" t="s">
        <v>179</v>
      </c>
      <c r="L263" s="43"/>
      <c r="M263" s="232" t="s">
        <v>1</v>
      </c>
      <c r="N263" s="233" t="s">
        <v>45</v>
      </c>
      <c r="O263" s="90"/>
      <c r="P263" s="234">
        <f>O263*H263</f>
        <v>0</v>
      </c>
      <c r="Q263" s="234">
        <v>0</v>
      </c>
      <c r="R263" s="234">
        <f>Q263*H263</f>
        <v>0</v>
      </c>
      <c r="S263" s="234">
        <v>0</v>
      </c>
      <c r="T263" s="235">
        <f>S263*H263</f>
        <v>0</v>
      </c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R263" s="236" t="s">
        <v>136</v>
      </c>
      <c r="AT263" s="236" t="s">
        <v>123</v>
      </c>
      <c r="AU263" s="236" t="s">
        <v>90</v>
      </c>
      <c r="AY263" s="16" t="s">
        <v>122</v>
      </c>
      <c r="BE263" s="237">
        <f>IF(N263="základní",J263,0)</f>
        <v>0</v>
      </c>
      <c r="BF263" s="237">
        <f>IF(N263="snížená",J263,0)</f>
        <v>0</v>
      </c>
      <c r="BG263" s="237">
        <f>IF(N263="zákl. přenesená",J263,0)</f>
        <v>0</v>
      </c>
      <c r="BH263" s="237">
        <f>IF(N263="sníž. přenesená",J263,0)</f>
        <v>0</v>
      </c>
      <c r="BI263" s="237">
        <f>IF(N263="nulová",J263,0)</f>
        <v>0</v>
      </c>
      <c r="BJ263" s="16" t="s">
        <v>88</v>
      </c>
      <c r="BK263" s="237">
        <f>ROUND(I263*H263,2)</f>
        <v>0</v>
      </c>
      <c r="BL263" s="16" t="s">
        <v>136</v>
      </c>
      <c r="BM263" s="236" t="s">
        <v>386</v>
      </c>
    </row>
    <row r="264" s="2" customFormat="1">
      <c r="A264" s="37"/>
      <c r="B264" s="38"/>
      <c r="C264" s="39"/>
      <c r="D264" s="252" t="s">
        <v>171</v>
      </c>
      <c r="E264" s="39"/>
      <c r="F264" s="253" t="s">
        <v>374</v>
      </c>
      <c r="G264" s="39"/>
      <c r="H264" s="39"/>
      <c r="I264" s="143"/>
      <c r="J264" s="39"/>
      <c r="K264" s="39"/>
      <c r="L264" s="43"/>
      <c r="M264" s="254"/>
      <c r="N264" s="255"/>
      <c r="O264" s="90"/>
      <c r="P264" s="90"/>
      <c r="Q264" s="90"/>
      <c r="R264" s="90"/>
      <c r="S264" s="90"/>
      <c r="T264" s="91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T264" s="16" t="s">
        <v>171</v>
      </c>
      <c r="AU264" s="16" t="s">
        <v>90</v>
      </c>
    </row>
    <row r="265" s="2" customFormat="1" ht="16.5" customHeight="1">
      <c r="A265" s="37"/>
      <c r="B265" s="38"/>
      <c r="C265" s="278" t="s">
        <v>387</v>
      </c>
      <c r="D265" s="278" t="s">
        <v>328</v>
      </c>
      <c r="E265" s="279" t="s">
        <v>329</v>
      </c>
      <c r="F265" s="280" t="s">
        <v>330</v>
      </c>
      <c r="G265" s="281" t="s">
        <v>228</v>
      </c>
      <c r="H265" s="282">
        <v>6</v>
      </c>
      <c r="I265" s="283"/>
      <c r="J265" s="284">
        <f>ROUND(I265*H265,2)</f>
        <v>0</v>
      </c>
      <c r="K265" s="280" t="s">
        <v>179</v>
      </c>
      <c r="L265" s="285"/>
      <c r="M265" s="286" t="s">
        <v>1</v>
      </c>
      <c r="N265" s="287" t="s">
        <v>45</v>
      </c>
      <c r="O265" s="90"/>
      <c r="P265" s="234">
        <f>O265*H265</f>
        <v>0</v>
      </c>
      <c r="Q265" s="234">
        <v>0.22</v>
      </c>
      <c r="R265" s="234">
        <f>Q265*H265</f>
        <v>1.3200000000000001</v>
      </c>
      <c r="S265" s="234">
        <v>0</v>
      </c>
      <c r="T265" s="235">
        <f>S265*H265</f>
        <v>0</v>
      </c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R265" s="236" t="s">
        <v>199</v>
      </c>
      <c r="AT265" s="236" t="s">
        <v>328</v>
      </c>
      <c r="AU265" s="236" t="s">
        <v>90</v>
      </c>
      <c r="AY265" s="16" t="s">
        <v>122</v>
      </c>
      <c r="BE265" s="237">
        <f>IF(N265="základní",J265,0)</f>
        <v>0</v>
      </c>
      <c r="BF265" s="237">
        <f>IF(N265="snížená",J265,0)</f>
        <v>0</v>
      </c>
      <c r="BG265" s="237">
        <f>IF(N265="zákl. přenesená",J265,0)</f>
        <v>0</v>
      </c>
      <c r="BH265" s="237">
        <f>IF(N265="sníž. přenesená",J265,0)</f>
        <v>0</v>
      </c>
      <c r="BI265" s="237">
        <f>IF(N265="nulová",J265,0)</f>
        <v>0</v>
      </c>
      <c r="BJ265" s="16" t="s">
        <v>88</v>
      </c>
      <c r="BK265" s="237">
        <f>ROUND(I265*H265,2)</f>
        <v>0</v>
      </c>
      <c r="BL265" s="16" t="s">
        <v>136</v>
      </c>
      <c r="BM265" s="236" t="s">
        <v>388</v>
      </c>
    </row>
    <row r="266" s="13" customFormat="1">
      <c r="A266" s="13"/>
      <c r="B266" s="256"/>
      <c r="C266" s="257"/>
      <c r="D266" s="252" t="s">
        <v>181</v>
      </c>
      <c r="E266" s="258" t="s">
        <v>1</v>
      </c>
      <c r="F266" s="259" t="s">
        <v>389</v>
      </c>
      <c r="G266" s="257"/>
      <c r="H266" s="260">
        <v>6</v>
      </c>
      <c r="I266" s="261"/>
      <c r="J266" s="257"/>
      <c r="K266" s="257"/>
      <c r="L266" s="262"/>
      <c r="M266" s="263"/>
      <c r="N266" s="264"/>
      <c r="O266" s="264"/>
      <c r="P266" s="264"/>
      <c r="Q266" s="264"/>
      <c r="R266" s="264"/>
      <c r="S266" s="264"/>
      <c r="T266" s="265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66" t="s">
        <v>181</v>
      </c>
      <c r="AU266" s="266" t="s">
        <v>90</v>
      </c>
      <c r="AV266" s="13" t="s">
        <v>90</v>
      </c>
      <c r="AW266" s="13" t="s">
        <v>36</v>
      </c>
      <c r="AX266" s="13" t="s">
        <v>88</v>
      </c>
      <c r="AY266" s="266" t="s">
        <v>122</v>
      </c>
    </row>
    <row r="267" s="2" customFormat="1" ht="24" customHeight="1">
      <c r="A267" s="37"/>
      <c r="B267" s="38"/>
      <c r="C267" s="225" t="s">
        <v>390</v>
      </c>
      <c r="D267" s="225" t="s">
        <v>123</v>
      </c>
      <c r="E267" s="226" t="s">
        <v>391</v>
      </c>
      <c r="F267" s="227" t="s">
        <v>392</v>
      </c>
      <c r="G267" s="228" t="s">
        <v>151</v>
      </c>
      <c r="H267" s="229">
        <v>5</v>
      </c>
      <c r="I267" s="230"/>
      <c r="J267" s="231">
        <f>ROUND(I267*H267,2)</f>
        <v>0</v>
      </c>
      <c r="K267" s="227" t="s">
        <v>1</v>
      </c>
      <c r="L267" s="43"/>
      <c r="M267" s="232" t="s">
        <v>1</v>
      </c>
      <c r="N267" s="233" t="s">
        <v>45</v>
      </c>
      <c r="O267" s="90"/>
      <c r="P267" s="234">
        <f>O267*H267</f>
        <v>0</v>
      </c>
      <c r="Q267" s="234">
        <v>0</v>
      </c>
      <c r="R267" s="234">
        <f>Q267*H267</f>
        <v>0</v>
      </c>
      <c r="S267" s="234">
        <v>0</v>
      </c>
      <c r="T267" s="235">
        <f>S267*H267</f>
        <v>0</v>
      </c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R267" s="236" t="s">
        <v>136</v>
      </c>
      <c r="AT267" s="236" t="s">
        <v>123</v>
      </c>
      <c r="AU267" s="236" t="s">
        <v>90</v>
      </c>
      <c r="AY267" s="16" t="s">
        <v>122</v>
      </c>
      <c r="BE267" s="237">
        <f>IF(N267="základní",J267,0)</f>
        <v>0</v>
      </c>
      <c r="BF267" s="237">
        <f>IF(N267="snížená",J267,0)</f>
        <v>0</v>
      </c>
      <c r="BG267" s="237">
        <f>IF(N267="zákl. přenesená",J267,0)</f>
        <v>0</v>
      </c>
      <c r="BH267" s="237">
        <f>IF(N267="sníž. přenesená",J267,0)</f>
        <v>0</v>
      </c>
      <c r="BI267" s="237">
        <f>IF(N267="nulová",J267,0)</f>
        <v>0</v>
      </c>
      <c r="BJ267" s="16" t="s">
        <v>88</v>
      </c>
      <c r="BK267" s="237">
        <f>ROUND(I267*H267,2)</f>
        <v>0</v>
      </c>
      <c r="BL267" s="16" t="s">
        <v>136</v>
      </c>
      <c r="BM267" s="236" t="s">
        <v>393</v>
      </c>
    </row>
    <row r="268" s="2" customFormat="1">
      <c r="A268" s="37"/>
      <c r="B268" s="38"/>
      <c r="C268" s="39"/>
      <c r="D268" s="252" t="s">
        <v>171</v>
      </c>
      <c r="E268" s="39"/>
      <c r="F268" s="253" t="s">
        <v>374</v>
      </c>
      <c r="G268" s="39"/>
      <c r="H268" s="39"/>
      <c r="I268" s="143"/>
      <c r="J268" s="39"/>
      <c r="K268" s="39"/>
      <c r="L268" s="43"/>
      <c r="M268" s="254"/>
      <c r="N268" s="255"/>
      <c r="O268" s="90"/>
      <c r="P268" s="90"/>
      <c r="Q268" s="90"/>
      <c r="R268" s="90"/>
      <c r="S268" s="90"/>
      <c r="T268" s="91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T268" s="16" t="s">
        <v>171</v>
      </c>
      <c r="AU268" s="16" t="s">
        <v>90</v>
      </c>
    </row>
    <row r="269" s="2" customFormat="1" ht="16.5" customHeight="1">
      <c r="A269" s="37"/>
      <c r="B269" s="38"/>
      <c r="C269" s="278" t="s">
        <v>394</v>
      </c>
      <c r="D269" s="278" t="s">
        <v>328</v>
      </c>
      <c r="E269" s="279" t="s">
        <v>395</v>
      </c>
      <c r="F269" s="280" t="s">
        <v>396</v>
      </c>
      <c r="G269" s="281" t="s">
        <v>151</v>
      </c>
      <c r="H269" s="282">
        <v>5</v>
      </c>
      <c r="I269" s="283"/>
      <c r="J269" s="284">
        <f>ROUND(I269*H269,2)</f>
        <v>0</v>
      </c>
      <c r="K269" s="280" t="s">
        <v>1</v>
      </c>
      <c r="L269" s="285"/>
      <c r="M269" s="286" t="s">
        <v>1</v>
      </c>
      <c r="N269" s="287" t="s">
        <v>45</v>
      </c>
      <c r="O269" s="90"/>
      <c r="P269" s="234">
        <f>O269*H269</f>
        <v>0</v>
      </c>
      <c r="Q269" s="234">
        <v>3.0000000000000001E-05</v>
      </c>
      <c r="R269" s="234">
        <f>Q269*H269</f>
        <v>0.00015000000000000001</v>
      </c>
      <c r="S269" s="234">
        <v>0</v>
      </c>
      <c r="T269" s="235">
        <f>S269*H269</f>
        <v>0</v>
      </c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R269" s="236" t="s">
        <v>199</v>
      </c>
      <c r="AT269" s="236" t="s">
        <v>328</v>
      </c>
      <c r="AU269" s="236" t="s">
        <v>90</v>
      </c>
      <c r="AY269" s="16" t="s">
        <v>122</v>
      </c>
      <c r="BE269" s="237">
        <f>IF(N269="základní",J269,0)</f>
        <v>0</v>
      </c>
      <c r="BF269" s="237">
        <f>IF(N269="snížená",J269,0)</f>
        <v>0</v>
      </c>
      <c r="BG269" s="237">
        <f>IF(N269="zákl. přenesená",J269,0)</f>
        <v>0</v>
      </c>
      <c r="BH269" s="237">
        <f>IF(N269="sníž. přenesená",J269,0)</f>
        <v>0</v>
      </c>
      <c r="BI269" s="237">
        <f>IF(N269="nulová",J269,0)</f>
        <v>0</v>
      </c>
      <c r="BJ269" s="16" t="s">
        <v>88</v>
      </c>
      <c r="BK269" s="237">
        <f>ROUND(I269*H269,2)</f>
        <v>0</v>
      </c>
      <c r="BL269" s="16" t="s">
        <v>136</v>
      </c>
      <c r="BM269" s="236" t="s">
        <v>397</v>
      </c>
    </row>
    <row r="270" s="2" customFormat="1" ht="16.5" customHeight="1">
      <c r="A270" s="37"/>
      <c r="B270" s="38"/>
      <c r="C270" s="225" t="s">
        <v>398</v>
      </c>
      <c r="D270" s="225" t="s">
        <v>123</v>
      </c>
      <c r="E270" s="226" t="s">
        <v>399</v>
      </c>
      <c r="F270" s="227" t="s">
        <v>400</v>
      </c>
      <c r="G270" s="228" t="s">
        <v>283</v>
      </c>
      <c r="H270" s="229">
        <v>20</v>
      </c>
      <c r="I270" s="230"/>
      <c r="J270" s="231">
        <f>ROUND(I270*H270,2)</f>
        <v>0</v>
      </c>
      <c r="K270" s="227" t="s">
        <v>1</v>
      </c>
      <c r="L270" s="43"/>
      <c r="M270" s="232" t="s">
        <v>1</v>
      </c>
      <c r="N270" s="233" t="s">
        <v>45</v>
      </c>
      <c r="O270" s="90"/>
      <c r="P270" s="234">
        <f>O270*H270</f>
        <v>0</v>
      </c>
      <c r="Q270" s="234">
        <v>0</v>
      </c>
      <c r="R270" s="234">
        <f>Q270*H270</f>
        <v>0</v>
      </c>
      <c r="S270" s="234">
        <v>0</v>
      </c>
      <c r="T270" s="235">
        <f>S270*H270</f>
        <v>0</v>
      </c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R270" s="236" t="s">
        <v>136</v>
      </c>
      <c r="AT270" s="236" t="s">
        <v>123</v>
      </c>
      <c r="AU270" s="236" t="s">
        <v>90</v>
      </c>
      <c r="AY270" s="16" t="s">
        <v>122</v>
      </c>
      <c r="BE270" s="237">
        <f>IF(N270="základní",J270,0)</f>
        <v>0</v>
      </c>
      <c r="BF270" s="237">
        <f>IF(N270="snížená",J270,0)</f>
        <v>0</v>
      </c>
      <c r="BG270" s="237">
        <f>IF(N270="zákl. přenesená",J270,0)</f>
        <v>0</v>
      </c>
      <c r="BH270" s="237">
        <f>IF(N270="sníž. přenesená",J270,0)</f>
        <v>0</v>
      </c>
      <c r="BI270" s="237">
        <f>IF(N270="nulová",J270,0)</f>
        <v>0</v>
      </c>
      <c r="BJ270" s="16" t="s">
        <v>88</v>
      </c>
      <c r="BK270" s="237">
        <f>ROUND(I270*H270,2)</f>
        <v>0</v>
      </c>
      <c r="BL270" s="16" t="s">
        <v>136</v>
      </c>
      <c r="BM270" s="236" t="s">
        <v>401</v>
      </c>
    </row>
    <row r="271" s="2" customFormat="1">
      <c r="A271" s="37"/>
      <c r="B271" s="38"/>
      <c r="C271" s="39"/>
      <c r="D271" s="252" t="s">
        <v>171</v>
      </c>
      <c r="E271" s="39"/>
      <c r="F271" s="253" t="s">
        <v>374</v>
      </c>
      <c r="G271" s="39"/>
      <c r="H271" s="39"/>
      <c r="I271" s="143"/>
      <c r="J271" s="39"/>
      <c r="K271" s="39"/>
      <c r="L271" s="43"/>
      <c r="M271" s="254"/>
      <c r="N271" s="255"/>
      <c r="O271" s="90"/>
      <c r="P271" s="90"/>
      <c r="Q271" s="90"/>
      <c r="R271" s="90"/>
      <c r="S271" s="90"/>
      <c r="T271" s="91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T271" s="16" t="s">
        <v>171</v>
      </c>
      <c r="AU271" s="16" t="s">
        <v>90</v>
      </c>
    </row>
    <row r="272" s="2" customFormat="1" ht="16.5" customHeight="1">
      <c r="A272" s="37"/>
      <c r="B272" s="38"/>
      <c r="C272" s="225" t="s">
        <v>402</v>
      </c>
      <c r="D272" s="225" t="s">
        <v>123</v>
      </c>
      <c r="E272" s="226" t="s">
        <v>403</v>
      </c>
      <c r="F272" s="227" t="s">
        <v>404</v>
      </c>
      <c r="G272" s="228" t="s">
        <v>283</v>
      </c>
      <c r="H272" s="229">
        <v>50</v>
      </c>
      <c r="I272" s="230"/>
      <c r="J272" s="231">
        <f>ROUND(I272*H272,2)</f>
        <v>0</v>
      </c>
      <c r="K272" s="227" t="s">
        <v>1</v>
      </c>
      <c r="L272" s="43"/>
      <c r="M272" s="232" t="s">
        <v>1</v>
      </c>
      <c r="N272" s="233" t="s">
        <v>45</v>
      </c>
      <c r="O272" s="90"/>
      <c r="P272" s="234">
        <f>O272*H272</f>
        <v>0</v>
      </c>
      <c r="Q272" s="234">
        <v>0</v>
      </c>
      <c r="R272" s="234">
        <f>Q272*H272</f>
        <v>0</v>
      </c>
      <c r="S272" s="234">
        <v>0</v>
      </c>
      <c r="T272" s="235">
        <f>S272*H272</f>
        <v>0</v>
      </c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R272" s="236" t="s">
        <v>136</v>
      </c>
      <c r="AT272" s="236" t="s">
        <v>123</v>
      </c>
      <c r="AU272" s="236" t="s">
        <v>90</v>
      </c>
      <c r="AY272" s="16" t="s">
        <v>122</v>
      </c>
      <c r="BE272" s="237">
        <f>IF(N272="základní",J272,0)</f>
        <v>0</v>
      </c>
      <c r="BF272" s="237">
        <f>IF(N272="snížená",J272,0)</f>
        <v>0</v>
      </c>
      <c r="BG272" s="237">
        <f>IF(N272="zákl. přenesená",J272,0)</f>
        <v>0</v>
      </c>
      <c r="BH272" s="237">
        <f>IF(N272="sníž. přenesená",J272,0)</f>
        <v>0</v>
      </c>
      <c r="BI272" s="237">
        <f>IF(N272="nulová",J272,0)</f>
        <v>0</v>
      </c>
      <c r="BJ272" s="16" t="s">
        <v>88</v>
      </c>
      <c r="BK272" s="237">
        <f>ROUND(I272*H272,2)</f>
        <v>0</v>
      </c>
      <c r="BL272" s="16" t="s">
        <v>136</v>
      </c>
      <c r="BM272" s="236" t="s">
        <v>405</v>
      </c>
    </row>
    <row r="273" s="2" customFormat="1">
      <c r="A273" s="37"/>
      <c r="B273" s="38"/>
      <c r="C273" s="39"/>
      <c r="D273" s="252" t="s">
        <v>171</v>
      </c>
      <c r="E273" s="39"/>
      <c r="F273" s="253" t="s">
        <v>374</v>
      </c>
      <c r="G273" s="39"/>
      <c r="H273" s="39"/>
      <c r="I273" s="143"/>
      <c r="J273" s="39"/>
      <c r="K273" s="39"/>
      <c r="L273" s="43"/>
      <c r="M273" s="254"/>
      <c r="N273" s="255"/>
      <c r="O273" s="90"/>
      <c r="P273" s="90"/>
      <c r="Q273" s="90"/>
      <c r="R273" s="90"/>
      <c r="S273" s="90"/>
      <c r="T273" s="91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T273" s="16" t="s">
        <v>171</v>
      </c>
      <c r="AU273" s="16" t="s">
        <v>90</v>
      </c>
    </row>
    <row r="274" s="2" customFormat="1" ht="24" customHeight="1">
      <c r="A274" s="37"/>
      <c r="B274" s="38"/>
      <c r="C274" s="225" t="s">
        <v>406</v>
      </c>
      <c r="D274" s="225" t="s">
        <v>123</v>
      </c>
      <c r="E274" s="226" t="s">
        <v>407</v>
      </c>
      <c r="F274" s="227" t="s">
        <v>408</v>
      </c>
      <c r="G274" s="228" t="s">
        <v>151</v>
      </c>
      <c r="H274" s="229">
        <v>350</v>
      </c>
      <c r="I274" s="230"/>
      <c r="J274" s="231">
        <f>ROUND(I274*H274,2)</f>
        <v>0</v>
      </c>
      <c r="K274" s="227" t="s">
        <v>179</v>
      </c>
      <c r="L274" s="43"/>
      <c r="M274" s="232" t="s">
        <v>1</v>
      </c>
      <c r="N274" s="233" t="s">
        <v>45</v>
      </c>
      <c r="O274" s="90"/>
      <c r="P274" s="234">
        <f>O274*H274</f>
        <v>0</v>
      </c>
      <c r="Q274" s="234">
        <v>0</v>
      </c>
      <c r="R274" s="234">
        <f>Q274*H274</f>
        <v>0</v>
      </c>
      <c r="S274" s="234">
        <v>0</v>
      </c>
      <c r="T274" s="235">
        <f>S274*H274</f>
        <v>0</v>
      </c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R274" s="236" t="s">
        <v>136</v>
      </c>
      <c r="AT274" s="236" t="s">
        <v>123</v>
      </c>
      <c r="AU274" s="236" t="s">
        <v>90</v>
      </c>
      <c r="AY274" s="16" t="s">
        <v>122</v>
      </c>
      <c r="BE274" s="237">
        <f>IF(N274="základní",J274,0)</f>
        <v>0</v>
      </c>
      <c r="BF274" s="237">
        <f>IF(N274="snížená",J274,0)</f>
        <v>0</v>
      </c>
      <c r="BG274" s="237">
        <f>IF(N274="zákl. přenesená",J274,0)</f>
        <v>0</v>
      </c>
      <c r="BH274" s="237">
        <f>IF(N274="sníž. přenesená",J274,0)</f>
        <v>0</v>
      </c>
      <c r="BI274" s="237">
        <f>IF(N274="nulová",J274,0)</f>
        <v>0</v>
      </c>
      <c r="BJ274" s="16" t="s">
        <v>88</v>
      </c>
      <c r="BK274" s="237">
        <f>ROUND(I274*H274,2)</f>
        <v>0</v>
      </c>
      <c r="BL274" s="16" t="s">
        <v>136</v>
      </c>
      <c r="BM274" s="236" t="s">
        <v>409</v>
      </c>
    </row>
    <row r="275" s="2" customFormat="1">
      <c r="A275" s="37"/>
      <c r="B275" s="38"/>
      <c r="C275" s="39"/>
      <c r="D275" s="252" t="s">
        <v>171</v>
      </c>
      <c r="E275" s="39"/>
      <c r="F275" s="253" t="s">
        <v>324</v>
      </c>
      <c r="G275" s="39"/>
      <c r="H275" s="39"/>
      <c r="I275" s="143"/>
      <c r="J275" s="39"/>
      <c r="K275" s="39"/>
      <c r="L275" s="43"/>
      <c r="M275" s="254"/>
      <c r="N275" s="255"/>
      <c r="O275" s="90"/>
      <c r="P275" s="90"/>
      <c r="Q275" s="90"/>
      <c r="R275" s="90"/>
      <c r="S275" s="90"/>
      <c r="T275" s="91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T275" s="16" t="s">
        <v>171</v>
      </c>
      <c r="AU275" s="16" t="s">
        <v>90</v>
      </c>
    </row>
    <row r="276" s="13" customFormat="1">
      <c r="A276" s="13"/>
      <c r="B276" s="256"/>
      <c r="C276" s="257"/>
      <c r="D276" s="252" t="s">
        <v>181</v>
      </c>
      <c r="E276" s="258" t="s">
        <v>1</v>
      </c>
      <c r="F276" s="259" t="s">
        <v>410</v>
      </c>
      <c r="G276" s="257"/>
      <c r="H276" s="260">
        <v>350</v>
      </c>
      <c r="I276" s="261"/>
      <c r="J276" s="257"/>
      <c r="K276" s="257"/>
      <c r="L276" s="262"/>
      <c r="M276" s="263"/>
      <c r="N276" s="264"/>
      <c r="O276" s="264"/>
      <c r="P276" s="264"/>
      <c r="Q276" s="264"/>
      <c r="R276" s="264"/>
      <c r="S276" s="264"/>
      <c r="T276" s="265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66" t="s">
        <v>181</v>
      </c>
      <c r="AU276" s="266" t="s">
        <v>90</v>
      </c>
      <c r="AV276" s="13" t="s">
        <v>90</v>
      </c>
      <c r="AW276" s="13" t="s">
        <v>36</v>
      </c>
      <c r="AX276" s="13" t="s">
        <v>88</v>
      </c>
      <c r="AY276" s="266" t="s">
        <v>122</v>
      </c>
    </row>
    <row r="277" s="2" customFormat="1" ht="16.5" customHeight="1">
      <c r="A277" s="37"/>
      <c r="B277" s="38"/>
      <c r="C277" s="278" t="s">
        <v>411</v>
      </c>
      <c r="D277" s="278" t="s">
        <v>328</v>
      </c>
      <c r="E277" s="279" t="s">
        <v>412</v>
      </c>
      <c r="F277" s="280" t="s">
        <v>413</v>
      </c>
      <c r="G277" s="281" t="s">
        <v>151</v>
      </c>
      <c r="H277" s="282">
        <v>350</v>
      </c>
      <c r="I277" s="283"/>
      <c r="J277" s="284">
        <f>ROUND(I277*H277,2)</f>
        <v>0</v>
      </c>
      <c r="K277" s="280" t="s">
        <v>1</v>
      </c>
      <c r="L277" s="285"/>
      <c r="M277" s="286" t="s">
        <v>1</v>
      </c>
      <c r="N277" s="287" t="s">
        <v>45</v>
      </c>
      <c r="O277" s="90"/>
      <c r="P277" s="234">
        <f>O277*H277</f>
        <v>0</v>
      </c>
      <c r="Q277" s="234">
        <v>0.017999999999999999</v>
      </c>
      <c r="R277" s="234">
        <f>Q277*H277</f>
        <v>6.2999999999999998</v>
      </c>
      <c r="S277" s="234">
        <v>0</v>
      </c>
      <c r="T277" s="235">
        <f>S277*H277</f>
        <v>0</v>
      </c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R277" s="236" t="s">
        <v>199</v>
      </c>
      <c r="AT277" s="236" t="s">
        <v>328</v>
      </c>
      <c r="AU277" s="236" t="s">
        <v>90</v>
      </c>
      <c r="AY277" s="16" t="s">
        <v>122</v>
      </c>
      <c r="BE277" s="237">
        <f>IF(N277="základní",J277,0)</f>
        <v>0</v>
      </c>
      <c r="BF277" s="237">
        <f>IF(N277="snížená",J277,0)</f>
        <v>0</v>
      </c>
      <c r="BG277" s="237">
        <f>IF(N277="zákl. přenesená",J277,0)</f>
        <v>0</v>
      </c>
      <c r="BH277" s="237">
        <f>IF(N277="sníž. přenesená",J277,0)</f>
        <v>0</v>
      </c>
      <c r="BI277" s="237">
        <f>IF(N277="nulová",J277,0)</f>
        <v>0</v>
      </c>
      <c r="BJ277" s="16" t="s">
        <v>88</v>
      </c>
      <c r="BK277" s="237">
        <f>ROUND(I277*H277,2)</f>
        <v>0</v>
      </c>
      <c r="BL277" s="16" t="s">
        <v>136</v>
      </c>
      <c r="BM277" s="236" t="s">
        <v>414</v>
      </c>
    </row>
    <row r="278" s="2" customFormat="1" ht="24" customHeight="1">
      <c r="A278" s="37"/>
      <c r="B278" s="38"/>
      <c r="C278" s="225" t="s">
        <v>415</v>
      </c>
      <c r="D278" s="225" t="s">
        <v>123</v>
      </c>
      <c r="E278" s="226" t="s">
        <v>416</v>
      </c>
      <c r="F278" s="227" t="s">
        <v>417</v>
      </c>
      <c r="G278" s="228" t="s">
        <v>178</v>
      </c>
      <c r="H278" s="229">
        <v>56</v>
      </c>
      <c r="I278" s="230"/>
      <c r="J278" s="231">
        <f>ROUND(I278*H278,2)</f>
        <v>0</v>
      </c>
      <c r="K278" s="227" t="s">
        <v>179</v>
      </c>
      <c r="L278" s="43"/>
      <c r="M278" s="232" t="s">
        <v>1</v>
      </c>
      <c r="N278" s="233" t="s">
        <v>45</v>
      </c>
      <c r="O278" s="90"/>
      <c r="P278" s="234">
        <f>O278*H278</f>
        <v>0</v>
      </c>
      <c r="Q278" s="234">
        <v>0</v>
      </c>
      <c r="R278" s="234">
        <f>Q278*H278</f>
        <v>0</v>
      </c>
      <c r="S278" s="234">
        <v>0</v>
      </c>
      <c r="T278" s="235">
        <f>S278*H278</f>
        <v>0</v>
      </c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R278" s="236" t="s">
        <v>136</v>
      </c>
      <c r="AT278" s="236" t="s">
        <v>123</v>
      </c>
      <c r="AU278" s="236" t="s">
        <v>90</v>
      </c>
      <c r="AY278" s="16" t="s">
        <v>122</v>
      </c>
      <c r="BE278" s="237">
        <f>IF(N278="základní",J278,0)</f>
        <v>0</v>
      </c>
      <c r="BF278" s="237">
        <f>IF(N278="snížená",J278,0)</f>
        <v>0</v>
      </c>
      <c r="BG278" s="237">
        <f>IF(N278="zákl. přenesená",J278,0)</f>
        <v>0</v>
      </c>
      <c r="BH278" s="237">
        <f>IF(N278="sníž. přenesená",J278,0)</f>
        <v>0</v>
      </c>
      <c r="BI278" s="237">
        <f>IF(N278="nulová",J278,0)</f>
        <v>0</v>
      </c>
      <c r="BJ278" s="16" t="s">
        <v>88</v>
      </c>
      <c r="BK278" s="237">
        <f>ROUND(I278*H278,2)</f>
        <v>0</v>
      </c>
      <c r="BL278" s="16" t="s">
        <v>136</v>
      </c>
      <c r="BM278" s="236" t="s">
        <v>418</v>
      </c>
    </row>
    <row r="279" s="2" customFormat="1">
      <c r="A279" s="37"/>
      <c r="B279" s="38"/>
      <c r="C279" s="39"/>
      <c r="D279" s="252" t="s">
        <v>171</v>
      </c>
      <c r="E279" s="39"/>
      <c r="F279" s="253" t="s">
        <v>374</v>
      </c>
      <c r="G279" s="39"/>
      <c r="H279" s="39"/>
      <c r="I279" s="143"/>
      <c r="J279" s="39"/>
      <c r="K279" s="39"/>
      <c r="L279" s="43"/>
      <c r="M279" s="254"/>
      <c r="N279" s="255"/>
      <c r="O279" s="90"/>
      <c r="P279" s="90"/>
      <c r="Q279" s="90"/>
      <c r="R279" s="90"/>
      <c r="S279" s="90"/>
      <c r="T279" s="91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T279" s="16" t="s">
        <v>171</v>
      </c>
      <c r="AU279" s="16" t="s">
        <v>90</v>
      </c>
    </row>
    <row r="280" s="13" customFormat="1">
      <c r="A280" s="13"/>
      <c r="B280" s="256"/>
      <c r="C280" s="257"/>
      <c r="D280" s="252" t="s">
        <v>181</v>
      </c>
      <c r="E280" s="258" t="s">
        <v>1</v>
      </c>
      <c r="F280" s="259" t="s">
        <v>419</v>
      </c>
      <c r="G280" s="257"/>
      <c r="H280" s="260">
        <v>56</v>
      </c>
      <c r="I280" s="261"/>
      <c r="J280" s="257"/>
      <c r="K280" s="257"/>
      <c r="L280" s="262"/>
      <c r="M280" s="263"/>
      <c r="N280" s="264"/>
      <c r="O280" s="264"/>
      <c r="P280" s="264"/>
      <c r="Q280" s="264"/>
      <c r="R280" s="264"/>
      <c r="S280" s="264"/>
      <c r="T280" s="265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66" t="s">
        <v>181</v>
      </c>
      <c r="AU280" s="266" t="s">
        <v>90</v>
      </c>
      <c r="AV280" s="13" t="s">
        <v>90</v>
      </c>
      <c r="AW280" s="13" t="s">
        <v>36</v>
      </c>
      <c r="AX280" s="13" t="s">
        <v>88</v>
      </c>
      <c r="AY280" s="266" t="s">
        <v>122</v>
      </c>
    </row>
    <row r="281" s="2" customFormat="1" ht="16.5" customHeight="1">
      <c r="A281" s="37"/>
      <c r="B281" s="38"/>
      <c r="C281" s="278" t="s">
        <v>420</v>
      </c>
      <c r="D281" s="278" t="s">
        <v>328</v>
      </c>
      <c r="E281" s="279" t="s">
        <v>421</v>
      </c>
      <c r="F281" s="280" t="s">
        <v>422</v>
      </c>
      <c r="G281" s="281" t="s">
        <v>228</v>
      </c>
      <c r="H281" s="282">
        <v>5.5999999999999996</v>
      </c>
      <c r="I281" s="283"/>
      <c r="J281" s="284">
        <f>ROUND(I281*H281,2)</f>
        <v>0</v>
      </c>
      <c r="K281" s="280" t="s">
        <v>179</v>
      </c>
      <c r="L281" s="285"/>
      <c r="M281" s="286" t="s">
        <v>1</v>
      </c>
      <c r="N281" s="287" t="s">
        <v>45</v>
      </c>
      <c r="O281" s="90"/>
      <c r="P281" s="234">
        <f>O281*H281</f>
        <v>0</v>
      </c>
      <c r="Q281" s="234">
        <v>0.20000000000000001</v>
      </c>
      <c r="R281" s="234">
        <f>Q281*H281</f>
        <v>1.1199999999999999</v>
      </c>
      <c r="S281" s="234">
        <v>0</v>
      </c>
      <c r="T281" s="235">
        <f>S281*H281</f>
        <v>0</v>
      </c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R281" s="236" t="s">
        <v>199</v>
      </c>
      <c r="AT281" s="236" t="s">
        <v>328</v>
      </c>
      <c r="AU281" s="236" t="s">
        <v>90</v>
      </c>
      <c r="AY281" s="16" t="s">
        <v>122</v>
      </c>
      <c r="BE281" s="237">
        <f>IF(N281="základní",J281,0)</f>
        <v>0</v>
      </c>
      <c r="BF281" s="237">
        <f>IF(N281="snížená",J281,0)</f>
        <v>0</v>
      </c>
      <c r="BG281" s="237">
        <f>IF(N281="zákl. přenesená",J281,0)</f>
        <v>0</v>
      </c>
      <c r="BH281" s="237">
        <f>IF(N281="sníž. přenesená",J281,0)</f>
        <v>0</v>
      </c>
      <c r="BI281" s="237">
        <f>IF(N281="nulová",J281,0)</f>
        <v>0</v>
      </c>
      <c r="BJ281" s="16" t="s">
        <v>88</v>
      </c>
      <c r="BK281" s="237">
        <f>ROUND(I281*H281,2)</f>
        <v>0</v>
      </c>
      <c r="BL281" s="16" t="s">
        <v>136</v>
      </c>
      <c r="BM281" s="236" t="s">
        <v>423</v>
      </c>
    </row>
    <row r="282" s="13" customFormat="1">
      <c r="A282" s="13"/>
      <c r="B282" s="256"/>
      <c r="C282" s="257"/>
      <c r="D282" s="252" t="s">
        <v>181</v>
      </c>
      <c r="E282" s="258" t="s">
        <v>1</v>
      </c>
      <c r="F282" s="259" t="s">
        <v>424</v>
      </c>
      <c r="G282" s="257"/>
      <c r="H282" s="260">
        <v>5.5999999999999996</v>
      </c>
      <c r="I282" s="261"/>
      <c r="J282" s="257"/>
      <c r="K282" s="257"/>
      <c r="L282" s="262"/>
      <c r="M282" s="263"/>
      <c r="N282" s="264"/>
      <c r="O282" s="264"/>
      <c r="P282" s="264"/>
      <c r="Q282" s="264"/>
      <c r="R282" s="264"/>
      <c r="S282" s="264"/>
      <c r="T282" s="265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66" t="s">
        <v>181</v>
      </c>
      <c r="AU282" s="266" t="s">
        <v>90</v>
      </c>
      <c r="AV282" s="13" t="s">
        <v>90</v>
      </c>
      <c r="AW282" s="13" t="s">
        <v>36</v>
      </c>
      <c r="AX282" s="13" t="s">
        <v>88</v>
      </c>
      <c r="AY282" s="266" t="s">
        <v>122</v>
      </c>
    </row>
    <row r="283" s="11" customFormat="1" ht="22.8" customHeight="1">
      <c r="A283" s="11"/>
      <c r="B283" s="211"/>
      <c r="C283" s="212"/>
      <c r="D283" s="213" t="s">
        <v>79</v>
      </c>
      <c r="E283" s="250" t="s">
        <v>90</v>
      </c>
      <c r="F283" s="250" t="s">
        <v>425</v>
      </c>
      <c r="G283" s="212"/>
      <c r="H283" s="212"/>
      <c r="I283" s="215"/>
      <c r="J283" s="251">
        <f>BK283</f>
        <v>0</v>
      </c>
      <c r="K283" s="212"/>
      <c r="L283" s="217"/>
      <c r="M283" s="218"/>
      <c r="N283" s="219"/>
      <c r="O283" s="219"/>
      <c r="P283" s="220">
        <f>SUM(P284:P291)</f>
        <v>0</v>
      </c>
      <c r="Q283" s="219"/>
      <c r="R283" s="220">
        <f>SUM(R284:R291)</f>
        <v>0.5027935</v>
      </c>
      <c r="S283" s="219"/>
      <c r="T283" s="221">
        <f>SUM(T284:T291)</f>
        <v>0</v>
      </c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R283" s="222" t="s">
        <v>88</v>
      </c>
      <c r="AT283" s="223" t="s">
        <v>79</v>
      </c>
      <c r="AU283" s="223" t="s">
        <v>88</v>
      </c>
      <c r="AY283" s="222" t="s">
        <v>122</v>
      </c>
      <c r="BK283" s="224">
        <f>SUM(BK284:BK291)</f>
        <v>0</v>
      </c>
    </row>
    <row r="284" s="2" customFormat="1" ht="24" customHeight="1">
      <c r="A284" s="37"/>
      <c r="B284" s="38"/>
      <c r="C284" s="225" t="s">
        <v>426</v>
      </c>
      <c r="D284" s="225" t="s">
        <v>123</v>
      </c>
      <c r="E284" s="226" t="s">
        <v>427</v>
      </c>
      <c r="F284" s="227" t="s">
        <v>428</v>
      </c>
      <c r="G284" s="228" t="s">
        <v>178</v>
      </c>
      <c r="H284" s="229">
        <v>1243</v>
      </c>
      <c r="I284" s="230"/>
      <c r="J284" s="231">
        <f>ROUND(I284*H284,2)</f>
        <v>0</v>
      </c>
      <c r="K284" s="227" t="s">
        <v>179</v>
      </c>
      <c r="L284" s="43"/>
      <c r="M284" s="232" t="s">
        <v>1</v>
      </c>
      <c r="N284" s="233" t="s">
        <v>45</v>
      </c>
      <c r="O284" s="90"/>
      <c r="P284" s="234">
        <f>O284*H284</f>
        <v>0</v>
      </c>
      <c r="Q284" s="234">
        <v>0.00013999999999999999</v>
      </c>
      <c r="R284" s="234">
        <f>Q284*H284</f>
        <v>0.17401999999999998</v>
      </c>
      <c r="S284" s="234">
        <v>0</v>
      </c>
      <c r="T284" s="235">
        <f>S284*H284</f>
        <v>0</v>
      </c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R284" s="236" t="s">
        <v>136</v>
      </c>
      <c r="AT284" s="236" t="s">
        <v>123</v>
      </c>
      <c r="AU284" s="236" t="s">
        <v>90</v>
      </c>
      <c r="AY284" s="16" t="s">
        <v>122</v>
      </c>
      <c r="BE284" s="237">
        <f>IF(N284="základní",J284,0)</f>
        <v>0</v>
      </c>
      <c r="BF284" s="237">
        <f>IF(N284="snížená",J284,0)</f>
        <v>0</v>
      </c>
      <c r="BG284" s="237">
        <f>IF(N284="zákl. přenesená",J284,0)</f>
        <v>0</v>
      </c>
      <c r="BH284" s="237">
        <f>IF(N284="sníž. přenesená",J284,0)</f>
        <v>0</v>
      </c>
      <c r="BI284" s="237">
        <f>IF(N284="nulová",J284,0)</f>
        <v>0</v>
      </c>
      <c r="BJ284" s="16" t="s">
        <v>88</v>
      </c>
      <c r="BK284" s="237">
        <f>ROUND(I284*H284,2)</f>
        <v>0</v>
      </c>
      <c r="BL284" s="16" t="s">
        <v>136</v>
      </c>
      <c r="BM284" s="236" t="s">
        <v>429</v>
      </c>
    </row>
    <row r="285" s="2" customFormat="1">
      <c r="A285" s="37"/>
      <c r="B285" s="38"/>
      <c r="C285" s="39"/>
      <c r="D285" s="252" t="s">
        <v>171</v>
      </c>
      <c r="E285" s="39"/>
      <c r="F285" s="253" t="s">
        <v>430</v>
      </c>
      <c r="G285" s="39"/>
      <c r="H285" s="39"/>
      <c r="I285" s="143"/>
      <c r="J285" s="39"/>
      <c r="K285" s="39"/>
      <c r="L285" s="43"/>
      <c r="M285" s="254"/>
      <c r="N285" s="255"/>
      <c r="O285" s="90"/>
      <c r="P285" s="90"/>
      <c r="Q285" s="90"/>
      <c r="R285" s="90"/>
      <c r="S285" s="90"/>
      <c r="T285" s="91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T285" s="16" t="s">
        <v>171</v>
      </c>
      <c r="AU285" s="16" t="s">
        <v>90</v>
      </c>
    </row>
    <row r="286" s="13" customFormat="1">
      <c r="A286" s="13"/>
      <c r="B286" s="256"/>
      <c r="C286" s="257"/>
      <c r="D286" s="252" t="s">
        <v>181</v>
      </c>
      <c r="E286" s="258" t="s">
        <v>1</v>
      </c>
      <c r="F286" s="259" t="s">
        <v>379</v>
      </c>
      <c r="G286" s="257"/>
      <c r="H286" s="260">
        <v>607</v>
      </c>
      <c r="I286" s="261"/>
      <c r="J286" s="257"/>
      <c r="K286" s="257"/>
      <c r="L286" s="262"/>
      <c r="M286" s="263"/>
      <c r="N286" s="264"/>
      <c r="O286" s="264"/>
      <c r="P286" s="264"/>
      <c r="Q286" s="264"/>
      <c r="R286" s="264"/>
      <c r="S286" s="264"/>
      <c r="T286" s="265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66" t="s">
        <v>181</v>
      </c>
      <c r="AU286" s="266" t="s">
        <v>90</v>
      </c>
      <c r="AV286" s="13" t="s">
        <v>90</v>
      </c>
      <c r="AW286" s="13" t="s">
        <v>36</v>
      </c>
      <c r="AX286" s="13" t="s">
        <v>80</v>
      </c>
      <c r="AY286" s="266" t="s">
        <v>122</v>
      </c>
    </row>
    <row r="287" s="13" customFormat="1">
      <c r="A287" s="13"/>
      <c r="B287" s="256"/>
      <c r="C287" s="257"/>
      <c r="D287" s="252" t="s">
        <v>181</v>
      </c>
      <c r="E287" s="258" t="s">
        <v>1</v>
      </c>
      <c r="F287" s="259" t="s">
        <v>380</v>
      </c>
      <c r="G287" s="257"/>
      <c r="H287" s="260">
        <v>41</v>
      </c>
      <c r="I287" s="261"/>
      <c r="J287" s="257"/>
      <c r="K287" s="257"/>
      <c r="L287" s="262"/>
      <c r="M287" s="263"/>
      <c r="N287" s="264"/>
      <c r="O287" s="264"/>
      <c r="P287" s="264"/>
      <c r="Q287" s="264"/>
      <c r="R287" s="264"/>
      <c r="S287" s="264"/>
      <c r="T287" s="265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66" t="s">
        <v>181</v>
      </c>
      <c r="AU287" s="266" t="s">
        <v>90</v>
      </c>
      <c r="AV287" s="13" t="s">
        <v>90</v>
      </c>
      <c r="AW287" s="13" t="s">
        <v>36</v>
      </c>
      <c r="AX287" s="13" t="s">
        <v>80</v>
      </c>
      <c r="AY287" s="266" t="s">
        <v>122</v>
      </c>
    </row>
    <row r="288" s="13" customFormat="1">
      <c r="A288" s="13"/>
      <c r="B288" s="256"/>
      <c r="C288" s="257"/>
      <c r="D288" s="252" t="s">
        <v>181</v>
      </c>
      <c r="E288" s="258" t="s">
        <v>1</v>
      </c>
      <c r="F288" s="259" t="s">
        <v>381</v>
      </c>
      <c r="G288" s="257"/>
      <c r="H288" s="260">
        <v>595</v>
      </c>
      <c r="I288" s="261"/>
      <c r="J288" s="257"/>
      <c r="K288" s="257"/>
      <c r="L288" s="262"/>
      <c r="M288" s="263"/>
      <c r="N288" s="264"/>
      <c r="O288" s="264"/>
      <c r="P288" s="264"/>
      <c r="Q288" s="264"/>
      <c r="R288" s="264"/>
      <c r="S288" s="264"/>
      <c r="T288" s="265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66" t="s">
        <v>181</v>
      </c>
      <c r="AU288" s="266" t="s">
        <v>90</v>
      </c>
      <c r="AV288" s="13" t="s">
        <v>90</v>
      </c>
      <c r="AW288" s="13" t="s">
        <v>36</v>
      </c>
      <c r="AX288" s="13" t="s">
        <v>80</v>
      </c>
      <c r="AY288" s="266" t="s">
        <v>122</v>
      </c>
    </row>
    <row r="289" s="14" customFormat="1">
      <c r="A289" s="14"/>
      <c r="B289" s="267"/>
      <c r="C289" s="268"/>
      <c r="D289" s="252" t="s">
        <v>181</v>
      </c>
      <c r="E289" s="269" t="s">
        <v>1</v>
      </c>
      <c r="F289" s="270" t="s">
        <v>209</v>
      </c>
      <c r="G289" s="268"/>
      <c r="H289" s="271">
        <v>1243</v>
      </c>
      <c r="I289" s="272"/>
      <c r="J289" s="268"/>
      <c r="K289" s="268"/>
      <c r="L289" s="273"/>
      <c r="M289" s="274"/>
      <c r="N289" s="275"/>
      <c r="O289" s="275"/>
      <c r="P289" s="275"/>
      <c r="Q289" s="275"/>
      <c r="R289" s="275"/>
      <c r="S289" s="275"/>
      <c r="T289" s="276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77" t="s">
        <v>181</v>
      </c>
      <c r="AU289" s="277" t="s">
        <v>90</v>
      </c>
      <c r="AV289" s="14" t="s">
        <v>136</v>
      </c>
      <c r="AW289" s="14" t="s">
        <v>36</v>
      </c>
      <c r="AX289" s="14" t="s">
        <v>88</v>
      </c>
      <c r="AY289" s="277" t="s">
        <v>122</v>
      </c>
    </row>
    <row r="290" s="2" customFormat="1" ht="16.5" customHeight="1">
      <c r="A290" s="37"/>
      <c r="B290" s="38"/>
      <c r="C290" s="278" t="s">
        <v>431</v>
      </c>
      <c r="D290" s="278" t="s">
        <v>328</v>
      </c>
      <c r="E290" s="279" t="s">
        <v>432</v>
      </c>
      <c r="F290" s="280" t="s">
        <v>433</v>
      </c>
      <c r="G290" s="281" t="s">
        <v>178</v>
      </c>
      <c r="H290" s="282">
        <v>1429.4500000000001</v>
      </c>
      <c r="I290" s="283"/>
      <c r="J290" s="284">
        <f>ROUND(I290*H290,2)</f>
        <v>0</v>
      </c>
      <c r="K290" s="280" t="s">
        <v>1</v>
      </c>
      <c r="L290" s="285"/>
      <c r="M290" s="286" t="s">
        <v>1</v>
      </c>
      <c r="N290" s="287" t="s">
        <v>45</v>
      </c>
      <c r="O290" s="90"/>
      <c r="P290" s="234">
        <f>O290*H290</f>
        <v>0</v>
      </c>
      <c r="Q290" s="234">
        <v>0.00023000000000000001</v>
      </c>
      <c r="R290" s="234">
        <f>Q290*H290</f>
        <v>0.3287735</v>
      </c>
      <c r="S290" s="234">
        <v>0</v>
      </c>
      <c r="T290" s="235">
        <f>S290*H290</f>
        <v>0</v>
      </c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R290" s="236" t="s">
        <v>199</v>
      </c>
      <c r="AT290" s="236" t="s">
        <v>328</v>
      </c>
      <c r="AU290" s="236" t="s">
        <v>90</v>
      </c>
      <c r="AY290" s="16" t="s">
        <v>122</v>
      </c>
      <c r="BE290" s="237">
        <f>IF(N290="základní",J290,0)</f>
        <v>0</v>
      </c>
      <c r="BF290" s="237">
        <f>IF(N290="snížená",J290,0)</f>
        <v>0</v>
      </c>
      <c r="BG290" s="237">
        <f>IF(N290="zákl. přenesená",J290,0)</f>
        <v>0</v>
      </c>
      <c r="BH290" s="237">
        <f>IF(N290="sníž. přenesená",J290,0)</f>
        <v>0</v>
      </c>
      <c r="BI290" s="237">
        <f>IF(N290="nulová",J290,0)</f>
        <v>0</v>
      </c>
      <c r="BJ290" s="16" t="s">
        <v>88</v>
      </c>
      <c r="BK290" s="237">
        <f>ROUND(I290*H290,2)</f>
        <v>0</v>
      </c>
      <c r="BL290" s="16" t="s">
        <v>136</v>
      </c>
      <c r="BM290" s="236" t="s">
        <v>434</v>
      </c>
    </row>
    <row r="291" s="13" customFormat="1">
      <c r="A291" s="13"/>
      <c r="B291" s="256"/>
      <c r="C291" s="257"/>
      <c r="D291" s="252" t="s">
        <v>181</v>
      </c>
      <c r="E291" s="257"/>
      <c r="F291" s="259" t="s">
        <v>435</v>
      </c>
      <c r="G291" s="257"/>
      <c r="H291" s="260">
        <v>1429.4500000000001</v>
      </c>
      <c r="I291" s="261"/>
      <c r="J291" s="257"/>
      <c r="K291" s="257"/>
      <c r="L291" s="262"/>
      <c r="M291" s="263"/>
      <c r="N291" s="264"/>
      <c r="O291" s="264"/>
      <c r="P291" s="264"/>
      <c r="Q291" s="264"/>
      <c r="R291" s="264"/>
      <c r="S291" s="264"/>
      <c r="T291" s="265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66" t="s">
        <v>181</v>
      </c>
      <c r="AU291" s="266" t="s">
        <v>90</v>
      </c>
      <c r="AV291" s="13" t="s">
        <v>90</v>
      </c>
      <c r="AW291" s="13" t="s">
        <v>4</v>
      </c>
      <c r="AX291" s="13" t="s">
        <v>88</v>
      </c>
      <c r="AY291" s="266" t="s">
        <v>122</v>
      </c>
    </row>
    <row r="292" s="11" customFormat="1" ht="22.8" customHeight="1">
      <c r="A292" s="11"/>
      <c r="B292" s="211"/>
      <c r="C292" s="212"/>
      <c r="D292" s="213" t="s">
        <v>79</v>
      </c>
      <c r="E292" s="250" t="s">
        <v>136</v>
      </c>
      <c r="F292" s="250" t="s">
        <v>436</v>
      </c>
      <c r="G292" s="212"/>
      <c r="H292" s="212"/>
      <c r="I292" s="215"/>
      <c r="J292" s="251">
        <f>BK292</f>
        <v>0</v>
      </c>
      <c r="K292" s="212"/>
      <c r="L292" s="217"/>
      <c r="M292" s="218"/>
      <c r="N292" s="219"/>
      <c r="O292" s="219"/>
      <c r="P292" s="220">
        <f>SUM(P293:P300)</f>
        <v>0</v>
      </c>
      <c r="Q292" s="219"/>
      <c r="R292" s="220">
        <f>SUM(R293:R300)</f>
        <v>131.32368</v>
      </c>
      <c r="S292" s="219"/>
      <c r="T292" s="221">
        <f>SUM(T293:T300)</f>
        <v>0</v>
      </c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R292" s="222" t="s">
        <v>88</v>
      </c>
      <c r="AT292" s="223" t="s">
        <v>79</v>
      </c>
      <c r="AU292" s="223" t="s">
        <v>88</v>
      </c>
      <c r="AY292" s="222" t="s">
        <v>122</v>
      </c>
      <c r="BK292" s="224">
        <f>SUM(BK293:BK300)</f>
        <v>0</v>
      </c>
    </row>
    <row r="293" s="2" customFormat="1" ht="16.5" customHeight="1">
      <c r="A293" s="37"/>
      <c r="B293" s="38"/>
      <c r="C293" s="225" t="s">
        <v>437</v>
      </c>
      <c r="D293" s="225" t="s">
        <v>123</v>
      </c>
      <c r="E293" s="226" t="s">
        <v>438</v>
      </c>
      <c r="F293" s="227" t="s">
        <v>439</v>
      </c>
      <c r="G293" s="228" t="s">
        <v>228</v>
      </c>
      <c r="H293" s="229">
        <v>4.0800000000000001</v>
      </c>
      <c r="I293" s="230"/>
      <c r="J293" s="231">
        <f>ROUND(I293*H293,2)</f>
        <v>0</v>
      </c>
      <c r="K293" s="227" t="s">
        <v>179</v>
      </c>
      <c r="L293" s="43"/>
      <c r="M293" s="232" t="s">
        <v>1</v>
      </c>
      <c r="N293" s="233" t="s">
        <v>45</v>
      </c>
      <c r="O293" s="90"/>
      <c r="P293" s="234">
        <f>O293*H293</f>
        <v>0</v>
      </c>
      <c r="Q293" s="234">
        <v>0</v>
      </c>
      <c r="R293" s="234">
        <f>Q293*H293</f>
        <v>0</v>
      </c>
      <c r="S293" s="234">
        <v>0</v>
      </c>
      <c r="T293" s="235">
        <f>S293*H293</f>
        <v>0</v>
      </c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R293" s="236" t="s">
        <v>136</v>
      </c>
      <c r="AT293" s="236" t="s">
        <v>123</v>
      </c>
      <c r="AU293" s="236" t="s">
        <v>90</v>
      </c>
      <c r="AY293" s="16" t="s">
        <v>122</v>
      </c>
      <c r="BE293" s="237">
        <f>IF(N293="základní",J293,0)</f>
        <v>0</v>
      </c>
      <c r="BF293" s="237">
        <f>IF(N293="snížená",J293,0)</f>
        <v>0</v>
      </c>
      <c r="BG293" s="237">
        <f>IF(N293="zákl. přenesená",J293,0)</f>
        <v>0</v>
      </c>
      <c r="BH293" s="237">
        <f>IF(N293="sníž. přenesená",J293,0)</f>
        <v>0</v>
      </c>
      <c r="BI293" s="237">
        <f>IF(N293="nulová",J293,0)</f>
        <v>0</v>
      </c>
      <c r="BJ293" s="16" t="s">
        <v>88</v>
      </c>
      <c r="BK293" s="237">
        <f>ROUND(I293*H293,2)</f>
        <v>0</v>
      </c>
      <c r="BL293" s="16" t="s">
        <v>136</v>
      </c>
      <c r="BM293" s="236" t="s">
        <v>440</v>
      </c>
    </row>
    <row r="294" s="2" customFormat="1">
      <c r="A294" s="37"/>
      <c r="B294" s="38"/>
      <c r="C294" s="39"/>
      <c r="D294" s="252" t="s">
        <v>171</v>
      </c>
      <c r="E294" s="39"/>
      <c r="F294" s="253" t="s">
        <v>441</v>
      </c>
      <c r="G294" s="39"/>
      <c r="H294" s="39"/>
      <c r="I294" s="143"/>
      <c r="J294" s="39"/>
      <c r="K294" s="39"/>
      <c r="L294" s="43"/>
      <c r="M294" s="254"/>
      <c r="N294" s="255"/>
      <c r="O294" s="90"/>
      <c r="P294" s="90"/>
      <c r="Q294" s="90"/>
      <c r="R294" s="90"/>
      <c r="S294" s="90"/>
      <c r="T294" s="91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T294" s="16" t="s">
        <v>171</v>
      </c>
      <c r="AU294" s="16" t="s">
        <v>90</v>
      </c>
    </row>
    <row r="295" s="13" customFormat="1">
      <c r="A295" s="13"/>
      <c r="B295" s="256"/>
      <c r="C295" s="257"/>
      <c r="D295" s="252" t="s">
        <v>181</v>
      </c>
      <c r="E295" s="258" t="s">
        <v>1</v>
      </c>
      <c r="F295" s="259" t="s">
        <v>442</v>
      </c>
      <c r="G295" s="257"/>
      <c r="H295" s="260">
        <v>4.0800000000000001</v>
      </c>
      <c r="I295" s="261"/>
      <c r="J295" s="257"/>
      <c r="K295" s="257"/>
      <c r="L295" s="262"/>
      <c r="M295" s="263"/>
      <c r="N295" s="264"/>
      <c r="O295" s="264"/>
      <c r="P295" s="264"/>
      <c r="Q295" s="264"/>
      <c r="R295" s="264"/>
      <c r="S295" s="264"/>
      <c r="T295" s="265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66" t="s">
        <v>181</v>
      </c>
      <c r="AU295" s="266" t="s">
        <v>90</v>
      </c>
      <c r="AV295" s="13" t="s">
        <v>90</v>
      </c>
      <c r="AW295" s="13" t="s">
        <v>36</v>
      </c>
      <c r="AX295" s="13" t="s">
        <v>88</v>
      </c>
      <c r="AY295" s="266" t="s">
        <v>122</v>
      </c>
    </row>
    <row r="296" s="2" customFormat="1" ht="24" customHeight="1">
      <c r="A296" s="37"/>
      <c r="B296" s="38"/>
      <c r="C296" s="225" t="s">
        <v>443</v>
      </c>
      <c r="D296" s="225" t="s">
        <v>123</v>
      </c>
      <c r="E296" s="226" t="s">
        <v>444</v>
      </c>
      <c r="F296" s="227" t="s">
        <v>445</v>
      </c>
      <c r="G296" s="228" t="s">
        <v>178</v>
      </c>
      <c r="H296" s="229">
        <v>648</v>
      </c>
      <c r="I296" s="230"/>
      <c r="J296" s="231">
        <f>ROUND(I296*H296,2)</f>
        <v>0</v>
      </c>
      <c r="K296" s="227" t="s">
        <v>179</v>
      </c>
      <c r="L296" s="43"/>
      <c r="M296" s="232" t="s">
        <v>1</v>
      </c>
      <c r="N296" s="233" t="s">
        <v>45</v>
      </c>
      <c r="O296" s="90"/>
      <c r="P296" s="234">
        <f>O296*H296</f>
        <v>0</v>
      </c>
      <c r="Q296" s="234">
        <v>0.20266000000000001</v>
      </c>
      <c r="R296" s="234">
        <f>Q296*H296</f>
        <v>131.32368</v>
      </c>
      <c r="S296" s="234">
        <v>0</v>
      </c>
      <c r="T296" s="235">
        <f>S296*H296</f>
        <v>0</v>
      </c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R296" s="236" t="s">
        <v>136</v>
      </c>
      <c r="AT296" s="236" t="s">
        <v>123</v>
      </c>
      <c r="AU296" s="236" t="s">
        <v>90</v>
      </c>
      <c r="AY296" s="16" t="s">
        <v>122</v>
      </c>
      <c r="BE296" s="237">
        <f>IF(N296="základní",J296,0)</f>
        <v>0</v>
      </c>
      <c r="BF296" s="237">
        <f>IF(N296="snížená",J296,0)</f>
        <v>0</v>
      </c>
      <c r="BG296" s="237">
        <f>IF(N296="zákl. přenesená",J296,0)</f>
        <v>0</v>
      </c>
      <c r="BH296" s="237">
        <f>IF(N296="sníž. přenesená",J296,0)</f>
        <v>0</v>
      </c>
      <c r="BI296" s="237">
        <f>IF(N296="nulová",J296,0)</f>
        <v>0</v>
      </c>
      <c r="BJ296" s="16" t="s">
        <v>88</v>
      </c>
      <c r="BK296" s="237">
        <f>ROUND(I296*H296,2)</f>
        <v>0</v>
      </c>
      <c r="BL296" s="16" t="s">
        <v>136</v>
      </c>
      <c r="BM296" s="236" t="s">
        <v>446</v>
      </c>
    </row>
    <row r="297" s="2" customFormat="1">
      <c r="A297" s="37"/>
      <c r="B297" s="38"/>
      <c r="C297" s="39"/>
      <c r="D297" s="252" t="s">
        <v>171</v>
      </c>
      <c r="E297" s="39"/>
      <c r="F297" s="253" t="s">
        <v>324</v>
      </c>
      <c r="G297" s="39"/>
      <c r="H297" s="39"/>
      <c r="I297" s="143"/>
      <c r="J297" s="39"/>
      <c r="K297" s="39"/>
      <c r="L297" s="43"/>
      <c r="M297" s="254"/>
      <c r="N297" s="255"/>
      <c r="O297" s="90"/>
      <c r="P297" s="90"/>
      <c r="Q297" s="90"/>
      <c r="R297" s="90"/>
      <c r="S297" s="90"/>
      <c r="T297" s="91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T297" s="16" t="s">
        <v>171</v>
      </c>
      <c r="AU297" s="16" t="s">
        <v>90</v>
      </c>
    </row>
    <row r="298" s="13" customFormat="1">
      <c r="A298" s="13"/>
      <c r="B298" s="256"/>
      <c r="C298" s="257"/>
      <c r="D298" s="252" t="s">
        <v>181</v>
      </c>
      <c r="E298" s="258" t="s">
        <v>1</v>
      </c>
      <c r="F298" s="259" t="s">
        <v>379</v>
      </c>
      <c r="G298" s="257"/>
      <c r="H298" s="260">
        <v>607</v>
      </c>
      <c r="I298" s="261"/>
      <c r="J298" s="257"/>
      <c r="K298" s="257"/>
      <c r="L298" s="262"/>
      <c r="M298" s="263"/>
      <c r="N298" s="264"/>
      <c r="O298" s="264"/>
      <c r="P298" s="264"/>
      <c r="Q298" s="264"/>
      <c r="R298" s="264"/>
      <c r="S298" s="264"/>
      <c r="T298" s="265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66" t="s">
        <v>181</v>
      </c>
      <c r="AU298" s="266" t="s">
        <v>90</v>
      </c>
      <c r="AV298" s="13" t="s">
        <v>90</v>
      </c>
      <c r="AW298" s="13" t="s">
        <v>36</v>
      </c>
      <c r="AX298" s="13" t="s">
        <v>80</v>
      </c>
      <c r="AY298" s="266" t="s">
        <v>122</v>
      </c>
    </row>
    <row r="299" s="13" customFormat="1">
      <c r="A299" s="13"/>
      <c r="B299" s="256"/>
      <c r="C299" s="257"/>
      <c r="D299" s="252" t="s">
        <v>181</v>
      </c>
      <c r="E299" s="258" t="s">
        <v>1</v>
      </c>
      <c r="F299" s="259" t="s">
        <v>380</v>
      </c>
      <c r="G299" s="257"/>
      <c r="H299" s="260">
        <v>41</v>
      </c>
      <c r="I299" s="261"/>
      <c r="J299" s="257"/>
      <c r="K299" s="257"/>
      <c r="L299" s="262"/>
      <c r="M299" s="263"/>
      <c r="N299" s="264"/>
      <c r="O299" s="264"/>
      <c r="P299" s="264"/>
      <c r="Q299" s="264"/>
      <c r="R299" s="264"/>
      <c r="S299" s="264"/>
      <c r="T299" s="265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66" t="s">
        <v>181</v>
      </c>
      <c r="AU299" s="266" t="s">
        <v>90</v>
      </c>
      <c r="AV299" s="13" t="s">
        <v>90</v>
      </c>
      <c r="AW299" s="13" t="s">
        <v>36</v>
      </c>
      <c r="AX299" s="13" t="s">
        <v>80</v>
      </c>
      <c r="AY299" s="266" t="s">
        <v>122</v>
      </c>
    </row>
    <row r="300" s="14" customFormat="1">
      <c r="A300" s="14"/>
      <c r="B300" s="267"/>
      <c r="C300" s="268"/>
      <c r="D300" s="252" t="s">
        <v>181</v>
      </c>
      <c r="E300" s="269" t="s">
        <v>1</v>
      </c>
      <c r="F300" s="270" t="s">
        <v>209</v>
      </c>
      <c r="G300" s="268"/>
      <c r="H300" s="271">
        <v>648</v>
      </c>
      <c r="I300" s="272"/>
      <c r="J300" s="268"/>
      <c r="K300" s="268"/>
      <c r="L300" s="273"/>
      <c r="M300" s="274"/>
      <c r="N300" s="275"/>
      <c r="O300" s="275"/>
      <c r="P300" s="275"/>
      <c r="Q300" s="275"/>
      <c r="R300" s="275"/>
      <c r="S300" s="275"/>
      <c r="T300" s="276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77" t="s">
        <v>181</v>
      </c>
      <c r="AU300" s="277" t="s">
        <v>90</v>
      </c>
      <c r="AV300" s="14" t="s">
        <v>136</v>
      </c>
      <c r="AW300" s="14" t="s">
        <v>36</v>
      </c>
      <c r="AX300" s="14" t="s">
        <v>88</v>
      </c>
      <c r="AY300" s="277" t="s">
        <v>122</v>
      </c>
    </row>
    <row r="301" s="11" customFormat="1" ht="22.8" customHeight="1">
      <c r="A301" s="11"/>
      <c r="B301" s="211"/>
      <c r="C301" s="212"/>
      <c r="D301" s="213" t="s">
        <v>79</v>
      </c>
      <c r="E301" s="250" t="s">
        <v>121</v>
      </c>
      <c r="F301" s="250" t="s">
        <v>447</v>
      </c>
      <c r="G301" s="212"/>
      <c r="H301" s="212"/>
      <c r="I301" s="215"/>
      <c r="J301" s="251">
        <f>BK301</f>
        <v>0</v>
      </c>
      <c r="K301" s="212"/>
      <c r="L301" s="217"/>
      <c r="M301" s="218"/>
      <c r="N301" s="219"/>
      <c r="O301" s="219"/>
      <c r="P301" s="220">
        <f>SUM(P302:P342)</f>
        <v>0</v>
      </c>
      <c r="Q301" s="219"/>
      <c r="R301" s="220">
        <f>SUM(R302:R342)</f>
        <v>717.6471150000001</v>
      </c>
      <c r="S301" s="219"/>
      <c r="T301" s="221">
        <f>SUM(T302:T342)</f>
        <v>0</v>
      </c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R301" s="222" t="s">
        <v>88</v>
      </c>
      <c r="AT301" s="223" t="s">
        <v>79</v>
      </c>
      <c r="AU301" s="223" t="s">
        <v>88</v>
      </c>
      <c r="AY301" s="222" t="s">
        <v>122</v>
      </c>
      <c r="BK301" s="224">
        <f>SUM(BK302:BK342)</f>
        <v>0</v>
      </c>
    </row>
    <row r="302" s="2" customFormat="1" ht="16.5" customHeight="1">
      <c r="A302" s="37"/>
      <c r="B302" s="38"/>
      <c r="C302" s="225" t="s">
        <v>448</v>
      </c>
      <c r="D302" s="225" t="s">
        <v>123</v>
      </c>
      <c r="E302" s="226" t="s">
        <v>449</v>
      </c>
      <c r="F302" s="227" t="s">
        <v>450</v>
      </c>
      <c r="G302" s="228" t="s">
        <v>178</v>
      </c>
      <c r="H302" s="229">
        <v>607</v>
      </c>
      <c r="I302" s="230"/>
      <c r="J302" s="231">
        <f>ROUND(I302*H302,2)</f>
        <v>0</v>
      </c>
      <c r="K302" s="227" t="s">
        <v>179</v>
      </c>
      <c r="L302" s="43"/>
      <c r="M302" s="232" t="s">
        <v>1</v>
      </c>
      <c r="N302" s="233" t="s">
        <v>45</v>
      </c>
      <c r="O302" s="90"/>
      <c r="P302" s="234">
        <f>O302*H302</f>
        <v>0</v>
      </c>
      <c r="Q302" s="234">
        <v>0</v>
      </c>
      <c r="R302" s="234">
        <f>Q302*H302</f>
        <v>0</v>
      </c>
      <c r="S302" s="234">
        <v>0</v>
      </c>
      <c r="T302" s="235">
        <f>S302*H302</f>
        <v>0</v>
      </c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R302" s="236" t="s">
        <v>136</v>
      </c>
      <c r="AT302" s="236" t="s">
        <v>123</v>
      </c>
      <c r="AU302" s="236" t="s">
        <v>90</v>
      </c>
      <c r="AY302" s="16" t="s">
        <v>122</v>
      </c>
      <c r="BE302" s="237">
        <f>IF(N302="základní",J302,0)</f>
        <v>0</v>
      </c>
      <c r="BF302" s="237">
        <f>IF(N302="snížená",J302,0)</f>
        <v>0</v>
      </c>
      <c r="BG302" s="237">
        <f>IF(N302="zákl. přenesená",J302,0)</f>
        <v>0</v>
      </c>
      <c r="BH302" s="237">
        <f>IF(N302="sníž. přenesená",J302,0)</f>
        <v>0</v>
      </c>
      <c r="BI302" s="237">
        <f>IF(N302="nulová",J302,0)</f>
        <v>0</v>
      </c>
      <c r="BJ302" s="16" t="s">
        <v>88</v>
      </c>
      <c r="BK302" s="237">
        <f>ROUND(I302*H302,2)</f>
        <v>0</v>
      </c>
      <c r="BL302" s="16" t="s">
        <v>136</v>
      </c>
      <c r="BM302" s="236" t="s">
        <v>451</v>
      </c>
    </row>
    <row r="303" s="2" customFormat="1">
      <c r="A303" s="37"/>
      <c r="B303" s="38"/>
      <c r="C303" s="39"/>
      <c r="D303" s="252" t="s">
        <v>171</v>
      </c>
      <c r="E303" s="39"/>
      <c r="F303" s="253" t="s">
        <v>336</v>
      </c>
      <c r="G303" s="39"/>
      <c r="H303" s="39"/>
      <c r="I303" s="143"/>
      <c r="J303" s="39"/>
      <c r="K303" s="39"/>
      <c r="L303" s="43"/>
      <c r="M303" s="254"/>
      <c r="N303" s="255"/>
      <c r="O303" s="90"/>
      <c r="P303" s="90"/>
      <c r="Q303" s="90"/>
      <c r="R303" s="90"/>
      <c r="S303" s="90"/>
      <c r="T303" s="91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T303" s="16" t="s">
        <v>171</v>
      </c>
      <c r="AU303" s="16" t="s">
        <v>90</v>
      </c>
    </row>
    <row r="304" s="13" customFormat="1">
      <c r="A304" s="13"/>
      <c r="B304" s="256"/>
      <c r="C304" s="257"/>
      <c r="D304" s="252" t="s">
        <v>181</v>
      </c>
      <c r="E304" s="258" t="s">
        <v>1</v>
      </c>
      <c r="F304" s="259" t="s">
        <v>379</v>
      </c>
      <c r="G304" s="257"/>
      <c r="H304" s="260">
        <v>607</v>
      </c>
      <c r="I304" s="261"/>
      <c r="J304" s="257"/>
      <c r="K304" s="257"/>
      <c r="L304" s="262"/>
      <c r="M304" s="263"/>
      <c r="N304" s="264"/>
      <c r="O304" s="264"/>
      <c r="P304" s="264"/>
      <c r="Q304" s="264"/>
      <c r="R304" s="264"/>
      <c r="S304" s="264"/>
      <c r="T304" s="265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66" t="s">
        <v>181</v>
      </c>
      <c r="AU304" s="266" t="s">
        <v>90</v>
      </c>
      <c r="AV304" s="13" t="s">
        <v>90</v>
      </c>
      <c r="AW304" s="13" t="s">
        <v>36</v>
      </c>
      <c r="AX304" s="13" t="s">
        <v>88</v>
      </c>
      <c r="AY304" s="266" t="s">
        <v>122</v>
      </c>
    </row>
    <row r="305" s="2" customFormat="1" ht="16.5" customHeight="1">
      <c r="A305" s="37"/>
      <c r="B305" s="38"/>
      <c r="C305" s="225" t="s">
        <v>452</v>
      </c>
      <c r="D305" s="225" t="s">
        <v>123</v>
      </c>
      <c r="E305" s="226" t="s">
        <v>453</v>
      </c>
      <c r="F305" s="227" t="s">
        <v>454</v>
      </c>
      <c r="G305" s="228" t="s">
        <v>178</v>
      </c>
      <c r="H305" s="229">
        <v>1361.5</v>
      </c>
      <c r="I305" s="230"/>
      <c r="J305" s="231">
        <f>ROUND(I305*H305,2)</f>
        <v>0</v>
      </c>
      <c r="K305" s="227" t="s">
        <v>179</v>
      </c>
      <c r="L305" s="43"/>
      <c r="M305" s="232" t="s">
        <v>1</v>
      </c>
      <c r="N305" s="233" t="s">
        <v>45</v>
      </c>
      <c r="O305" s="90"/>
      <c r="P305" s="234">
        <f>O305*H305</f>
        <v>0</v>
      </c>
      <c r="Q305" s="234">
        <v>0.378</v>
      </c>
      <c r="R305" s="234">
        <f>Q305*H305</f>
        <v>514.64700000000005</v>
      </c>
      <c r="S305" s="234">
        <v>0</v>
      </c>
      <c r="T305" s="235">
        <f>S305*H305</f>
        <v>0</v>
      </c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R305" s="236" t="s">
        <v>136</v>
      </c>
      <c r="AT305" s="236" t="s">
        <v>123</v>
      </c>
      <c r="AU305" s="236" t="s">
        <v>90</v>
      </c>
      <c r="AY305" s="16" t="s">
        <v>122</v>
      </c>
      <c r="BE305" s="237">
        <f>IF(N305="základní",J305,0)</f>
        <v>0</v>
      </c>
      <c r="BF305" s="237">
        <f>IF(N305="snížená",J305,0)</f>
        <v>0</v>
      </c>
      <c r="BG305" s="237">
        <f>IF(N305="zákl. přenesená",J305,0)</f>
        <v>0</v>
      </c>
      <c r="BH305" s="237">
        <f>IF(N305="sníž. přenesená",J305,0)</f>
        <v>0</v>
      </c>
      <c r="BI305" s="237">
        <f>IF(N305="nulová",J305,0)</f>
        <v>0</v>
      </c>
      <c r="BJ305" s="16" t="s">
        <v>88</v>
      </c>
      <c r="BK305" s="237">
        <f>ROUND(I305*H305,2)</f>
        <v>0</v>
      </c>
      <c r="BL305" s="16" t="s">
        <v>136</v>
      </c>
      <c r="BM305" s="236" t="s">
        <v>455</v>
      </c>
    </row>
    <row r="306" s="2" customFormat="1">
      <c r="A306" s="37"/>
      <c r="B306" s="38"/>
      <c r="C306" s="39"/>
      <c r="D306" s="252" t="s">
        <v>171</v>
      </c>
      <c r="E306" s="39"/>
      <c r="F306" s="253" t="s">
        <v>336</v>
      </c>
      <c r="G306" s="39"/>
      <c r="H306" s="39"/>
      <c r="I306" s="143"/>
      <c r="J306" s="39"/>
      <c r="K306" s="39"/>
      <c r="L306" s="43"/>
      <c r="M306" s="254"/>
      <c r="N306" s="255"/>
      <c r="O306" s="90"/>
      <c r="P306" s="90"/>
      <c r="Q306" s="90"/>
      <c r="R306" s="90"/>
      <c r="S306" s="90"/>
      <c r="T306" s="91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T306" s="16" t="s">
        <v>171</v>
      </c>
      <c r="AU306" s="16" t="s">
        <v>90</v>
      </c>
    </row>
    <row r="307" s="13" customFormat="1">
      <c r="A307" s="13"/>
      <c r="B307" s="256"/>
      <c r="C307" s="257"/>
      <c r="D307" s="252" t="s">
        <v>181</v>
      </c>
      <c r="E307" s="258" t="s">
        <v>1</v>
      </c>
      <c r="F307" s="259" t="s">
        <v>379</v>
      </c>
      <c r="G307" s="257"/>
      <c r="H307" s="260">
        <v>607</v>
      </c>
      <c r="I307" s="261"/>
      <c r="J307" s="257"/>
      <c r="K307" s="257"/>
      <c r="L307" s="262"/>
      <c r="M307" s="263"/>
      <c r="N307" s="264"/>
      <c r="O307" s="264"/>
      <c r="P307" s="264"/>
      <c r="Q307" s="264"/>
      <c r="R307" s="264"/>
      <c r="S307" s="264"/>
      <c r="T307" s="265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66" t="s">
        <v>181</v>
      </c>
      <c r="AU307" s="266" t="s">
        <v>90</v>
      </c>
      <c r="AV307" s="13" t="s">
        <v>90</v>
      </c>
      <c r="AW307" s="13" t="s">
        <v>36</v>
      </c>
      <c r="AX307" s="13" t="s">
        <v>80</v>
      </c>
      <c r="AY307" s="266" t="s">
        <v>122</v>
      </c>
    </row>
    <row r="308" s="13" customFormat="1">
      <c r="A308" s="13"/>
      <c r="B308" s="256"/>
      <c r="C308" s="257"/>
      <c r="D308" s="252" t="s">
        <v>181</v>
      </c>
      <c r="E308" s="258" t="s">
        <v>1</v>
      </c>
      <c r="F308" s="259" t="s">
        <v>380</v>
      </c>
      <c r="G308" s="257"/>
      <c r="H308" s="260">
        <v>41</v>
      </c>
      <c r="I308" s="261"/>
      <c r="J308" s="257"/>
      <c r="K308" s="257"/>
      <c r="L308" s="262"/>
      <c r="M308" s="263"/>
      <c r="N308" s="264"/>
      <c r="O308" s="264"/>
      <c r="P308" s="264"/>
      <c r="Q308" s="264"/>
      <c r="R308" s="264"/>
      <c r="S308" s="264"/>
      <c r="T308" s="265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66" t="s">
        <v>181</v>
      </c>
      <c r="AU308" s="266" t="s">
        <v>90</v>
      </c>
      <c r="AV308" s="13" t="s">
        <v>90</v>
      </c>
      <c r="AW308" s="13" t="s">
        <v>36</v>
      </c>
      <c r="AX308" s="13" t="s">
        <v>80</v>
      </c>
      <c r="AY308" s="266" t="s">
        <v>122</v>
      </c>
    </row>
    <row r="309" s="13" customFormat="1">
      <c r="A309" s="13"/>
      <c r="B309" s="256"/>
      <c r="C309" s="257"/>
      <c r="D309" s="252" t="s">
        <v>181</v>
      </c>
      <c r="E309" s="258" t="s">
        <v>1</v>
      </c>
      <c r="F309" s="259" t="s">
        <v>381</v>
      </c>
      <c r="G309" s="257"/>
      <c r="H309" s="260">
        <v>595</v>
      </c>
      <c r="I309" s="261"/>
      <c r="J309" s="257"/>
      <c r="K309" s="257"/>
      <c r="L309" s="262"/>
      <c r="M309" s="263"/>
      <c r="N309" s="264"/>
      <c r="O309" s="264"/>
      <c r="P309" s="264"/>
      <c r="Q309" s="264"/>
      <c r="R309" s="264"/>
      <c r="S309" s="264"/>
      <c r="T309" s="265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66" t="s">
        <v>181</v>
      </c>
      <c r="AU309" s="266" t="s">
        <v>90</v>
      </c>
      <c r="AV309" s="13" t="s">
        <v>90</v>
      </c>
      <c r="AW309" s="13" t="s">
        <v>36</v>
      </c>
      <c r="AX309" s="13" t="s">
        <v>80</v>
      </c>
      <c r="AY309" s="266" t="s">
        <v>122</v>
      </c>
    </row>
    <row r="310" s="13" customFormat="1">
      <c r="A310" s="13"/>
      <c r="B310" s="256"/>
      <c r="C310" s="257"/>
      <c r="D310" s="252" t="s">
        <v>181</v>
      </c>
      <c r="E310" s="258" t="s">
        <v>1</v>
      </c>
      <c r="F310" s="259" t="s">
        <v>456</v>
      </c>
      <c r="G310" s="257"/>
      <c r="H310" s="260">
        <v>118.5</v>
      </c>
      <c r="I310" s="261"/>
      <c r="J310" s="257"/>
      <c r="K310" s="257"/>
      <c r="L310" s="262"/>
      <c r="M310" s="263"/>
      <c r="N310" s="264"/>
      <c r="O310" s="264"/>
      <c r="P310" s="264"/>
      <c r="Q310" s="264"/>
      <c r="R310" s="264"/>
      <c r="S310" s="264"/>
      <c r="T310" s="265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66" t="s">
        <v>181</v>
      </c>
      <c r="AU310" s="266" t="s">
        <v>90</v>
      </c>
      <c r="AV310" s="13" t="s">
        <v>90</v>
      </c>
      <c r="AW310" s="13" t="s">
        <v>36</v>
      </c>
      <c r="AX310" s="13" t="s">
        <v>80</v>
      </c>
      <c r="AY310" s="266" t="s">
        <v>122</v>
      </c>
    </row>
    <row r="311" s="14" customFormat="1">
      <c r="A311" s="14"/>
      <c r="B311" s="267"/>
      <c r="C311" s="268"/>
      <c r="D311" s="252" t="s">
        <v>181</v>
      </c>
      <c r="E311" s="269" t="s">
        <v>1</v>
      </c>
      <c r="F311" s="270" t="s">
        <v>209</v>
      </c>
      <c r="G311" s="268"/>
      <c r="H311" s="271">
        <v>1361.5</v>
      </c>
      <c r="I311" s="272"/>
      <c r="J311" s="268"/>
      <c r="K311" s="268"/>
      <c r="L311" s="273"/>
      <c r="M311" s="274"/>
      <c r="N311" s="275"/>
      <c r="O311" s="275"/>
      <c r="P311" s="275"/>
      <c r="Q311" s="275"/>
      <c r="R311" s="275"/>
      <c r="S311" s="275"/>
      <c r="T311" s="276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77" t="s">
        <v>181</v>
      </c>
      <c r="AU311" s="277" t="s">
        <v>90</v>
      </c>
      <c r="AV311" s="14" t="s">
        <v>136</v>
      </c>
      <c r="AW311" s="14" t="s">
        <v>36</v>
      </c>
      <c r="AX311" s="14" t="s">
        <v>88</v>
      </c>
      <c r="AY311" s="277" t="s">
        <v>122</v>
      </c>
    </row>
    <row r="312" s="2" customFormat="1" ht="24" customHeight="1">
      <c r="A312" s="37"/>
      <c r="B312" s="38"/>
      <c r="C312" s="225" t="s">
        <v>457</v>
      </c>
      <c r="D312" s="225" t="s">
        <v>123</v>
      </c>
      <c r="E312" s="226" t="s">
        <v>458</v>
      </c>
      <c r="F312" s="227" t="s">
        <v>459</v>
      </c>
      <c r="G312" s="228" t="s">
        <v>178</v>
      </c>
      <c r="H312" s="229">
        <v>613.5</v>
      </c>
      <c r="I312" s="230"/>
      <c r="J312" s="231">
        <f>ROUND(I312*H312,2)</f>
        <v>0</v>
      </c>
      <c r="K312" s="227" t="s">
        <v>179</v>
      </c>
      <c r="L312" s="43"/>
      <c r="M312" s="232" t="s">
        <v>1</v>
      </c>
      <c r="N312" s="233" t="s">
        <v>45</v>
      </c>
      <c r="O312" s="90"/>
      <c r="P312" s="234">
        <f>O312*H312</f>
        <v>0</v>
      </c>
      <c r="Q312" s="234">
        <v>0</v>
      </c>
      <c r="R312" s="234">
        <f>Q312*H312</f>
        <v>0</v>
      </c>
      <c r="S312" s="234">
        <v>0</v>
      </c>
      <c r="T312" s="235">
        <f>S312*H312</f>
        <v>0</v>
      </c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R312" s="236" t="s">
        <v>136</v>
      </c>
      <c r="AT312" s="236" t="s">
        <v>123</v>
      </c>
      <c r="AU312" s="236" t="s">
        <v>90</v>
      </c>
      <c r="AY312" s="16" t="s">
        <v>122</v>
      </c>
      <c r="BE312" s="237">
        <f>IF(N312="základní",J312,0)</f>
        <v>0</v>
      </c>
      <c r="BF312" s="237">
        <f>IF(N312="snížená",J312,0)</f>
        <v>0</v>
      </c>
      <c r="BG312" s="237">
        <f>IF(N312="zákl. přenesená",J312,0)</f>
        <v>0</v>
      </c>
      <c r="BH312" s="237">
        <f>IF(N312="sníž. přenesená",J312,0)</f>
        <v>0</v>
      </c>
      <c r="BI312" s="237">
        <f>IF(N312="nulová",J312,0)</f>
        <v>0</v>
      </c>
      <c r="BJ312" s="16" t="s">
        <v>88</v>
      </c>
      <c r="BK312" s="237">
        <f>ROUND(I312*H312,2)</f>
        <v>0</v>
      </c>
      <c r="BL312" s="16" t="s">
        <v>136</v>
      </c>
      <c r="BM312" s="236" t="s">
        <v>460</v>
      </c>
    </row>
    <row r="313" s="2" customFormat="1">
      <c r="A313" s="37"/>
      <c r="B313" s="38"/>
      <c r="C313" s="39"/>
      <c r="D313" s="252" t="s">
        <v>171</v>
      </c>
      <c r="E313" s="39"/>
      <c r="F313" s="253" t="s">
        <v>336</v>
      </c>
      <c r="G313" s="39"/>
      <c r="H313" s="39"/>
      <c r="I313" s="143"/>
      <c r="J313" s="39"/>
      <c r="K313" s="39"/>
      <c r="L313" s="43"/>
      <c r="M313" s="254"/>
      <c r="N313" s="255"/>
      <c r="O313" s="90"/>
      <c r="P313" s="90"/>
      <c r="Q313" s="90"/>
      <c r="R313" s="90"/>
      <c r="S313" s="90"/>
      <c r="T313" s="91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T313" s="16" t="s">
        <v>171</v>
      </c>
      <c r="AU313" s="16" t="s">
        <v>90</v>
      </c>
    </row>
    <row r="314" s="13" customFormat="1">
      <c r="A314" s="13"/>
      <c r="B314" s="256"/>
      <c r="C314" s="257"/>
      <c r="D314" s="252" t="s">
        <v>181</v>
      </c>
      <c r="E314" s="258" t="s">
        <v>1</v>
      </c>
      <c r="F314" s="259" t="s">
        <v>381</v>
      </c>
      <c r="G314" s="257"/>
      <c r="H314" s="260">
        <v>595</v>
      </c>
      <c r="I314" s="261"/>
      <c r="J314" s="257"/>
      <c r="K314" s="257"/>
      <c r="L314" s="262"/>
      <c r="M314" s="263"/>
      <c r="N314" s="264"/>
      <c r="O314" s="264"/>
      <c r="P314" s="264"/>
      <c r="Q314" s="264"/>
      <c r="R314" s="264"/>
      <c r="S314" s="264"/>
      <c r="T314" s="265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66" t="s">
        <v>181</v>
      </c>
      <c r="AU314" s="266" t="s">
        <v>90</v>
      </c>
      <c r="AV314" s="13" t="s">
        <v>90</v>
      </c>
      <c r="AW314" s="13" t="s">
        <v>36</v>
      </c>
      <c r="AX314" s="13" t="s">
        <v>80</v>
      </c>
      <c r="AY314" s="266" t="s">
        <v>122</v>
      </c>
    </row>
    <row r="315" s="13" customFormat="1">
      <c r="A315" s="13"/>
      <c r="B315" s="256"/>
      <c r="C315" s="257"/>
      <c r="D315" s="252" t="s">
        <v>181</v>
      </c>
      <c r="E315" s="258" t="s">
        <v>1</v>
      </c>
      <c r="F315" s="259" t="s">
        <v>208</v>
      </c>
      <c r="G315" s="257"/>
      <c r="H315" s="260">
        <v>18.5</v>
      </c>
      <c r="I315" s="261"/>
      <c r="J315" s="257"/>
      <c r="K315" s="257"/>
      <c r="L315" s="262"/>
      <c r="M315" s="263"/>
      <c r="N315" s="264"/>
      <c r="O315" s="264"/>
      <c r="P315" s="264"/>
      <c r="Q315" s="264"/>
      <c r="R315" s="264"/>
      <c r="S315" s="264"/>
      <c r="T315" s="265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66" t="s">
        <v>181</v>
      </c>
      <c r="AU315" s="266" t="s">
        <v>90</v>
      </c>
      <c r="AV315" s="13" t="s">
        <v>90</v>
      </c>
      <c r="AW315" s="13" t="s">
        <v>36</v>
      </c>
      <c r="AX315" s="13" t="s">
        <v>80</v>
      </c>
      <c r="AY315" s="266" t="s">
        <v>122</v>
      </c>
    </row>
    <row r="316" s="14" customFormat="1">
      <c r="A316" s="14"/>
      <c r="B316" s="267"/>
      <c r="C316" s="268"/>
      <c r="D316" s="252" t="s">
        <v>181</v>
      </c>
      <c r="E316" s="269" t="s">
        <v>1</v>
      </c>
      <c r="F316" s="270" t="s">
        <v>209</v>
      </c>
      <c r="G316" s="268"/>
      <c r="H316" s="271">
        <v>613.5</v>
      </c>
      <c r="I316" s="272"/>
      <c r="J316" s="268"/>
      <c r="K316" s="268"/>
      <c r="L316" s="273"/>
      <c r="M316" s="274"/>
      <c r="N316" s="275"/>
      <c r="O316" s="275"/>
      <c r="P316" s="275"/>
      <c r="Q316" s="275"/>
      <c r="R316" s="275"/>
      <c r="S316" s="275"/>
      <c r="T316" s="276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77" t="s">
        <v>181</v>
      </c>
      <c r="AU316" s="277" t="s">
        <v>90</v>
      </c>
      <c r="AV316" s="14" t="s">
        <v>136</v>
      </c>
      <c r="AW316" s="14" t="s">
        <v>36</v>
      </c>
      <c r="AX316" s="14" t="s">
        <v>88</v>
      </c>
      <c r="AY316" s="277" t="s">
        <v>122</v>
      </c>
    </row>
    <row r="317" s="2" customFormat="1" ht="24" customHeight="1">
      <c r="A317" s="37"/>
      <c r="B317" s="38"/>
      <c r="C317" s="225" t="s">
        <v>461</v>
      </c>
      <c r="D317" s="225" t="s">
        <v>123</v>
      </c>
      <c r="E317" s="226" t="s">
        <v>462</v>
      </c>
      <c r="F317" s="227" t="s">
        <v>463</v>
      </c>
      <c r="G317" s="228" t="s">
        <v>178</v>
      </c>
      <c r="H317" s="229">
        <v>595</v>
      </c>
      <c r="I317" s="230"/>
      <c r="J317" s="231">
        <f>ROUND(I317*H317,2)</f>
        <v>0</v>
      </c>
      <c r="K317" s="227" t="s">
        <v>179</v>
      </c>
      <c r="L317" s="43"/>
      <c r="M317" s="232" t="s">
        <v>1</v>
      </c>
      <c r="N317" s="233" t="s">
        <v>45</v>
      </c>
      <c r="O317" s="90"/>
      <c r="P317" s="234">
        <f>O317*H317</f>
        <v>0</v>
      </c>
      <c r="Q317" s="234">
        <v>0</v>
      </c>
      <c r="R317" s="234">
        <f>Q317*H317</f>
        <v>0</v>
      </c>
      <c r="S317" s="234">
        <v>0</v>
      </c>
      <c r="T317" s="235">
        <f>S317*H317</f>
        <v>0</v>
      </c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R317" s="236" t="s">
        <v>136</v>
      </c>
      <c r="AT317" s="236" t="s">
        <v>123</v>
      </c>
      <c r="AU317" s="236" t="s">
        <v>90</v>
      </c>
      <c r="AY317" s="16" t="s">
        <v>122</v>
      </c>
      <c r="BE317" s="237">
        <f>IF(N317="základní",J317,0)</f>
        <v>0</v>
      </c>
      <c r="BF317" s="237">
        <f>IF(N317="snížená",J317,0)</f>
        <v>0</v>
      </c>
      <c r="BG317" s="237">
        <f>IF(N317="zákl. přenesená",J317,0)</f>
        <v>0</v>
      </c>
      <c r="BH317" s="237">
        <f>IF(N317="sníž. přenesená",J317,0)</f>
        <v>0</v>
      </c>
      <c r="BI317" s="237">
        <f>IF(N317="nulová",J317,0)</f>
        <v>0</v>
      </c>
      <c r="BJ317" s="16" t="s">
        <v>88</v>
      </c>
      <c r="BK317" s="237">
        <f>ROUND(I317*H317,2)</f>
        <v>0</v>
      </c>
      <c r="BL317" s="16" t="s">
        <v>136</v>
      </c>
      <c r="BM317" s="236" t="s">
        <v>464</v>
      </c>
    </row>
    <row r="318" s="13" customFormat="1">
      <c r="A318" s="13"/>
      <c r="B318" s="256"/>
      <c r="C318" s="257"/>
      <c r="D318" s="252" t="s">
        <v>181</v>
      </c>
      <c r="E318" s="258" t="s">
        <v>1</v>
      </c>
      <c r="F318" s="259" t="s">
        <v>381</v>
      </c>
      <c r="G318" s="257"/>
      <c r="H318" s="260">
        <v>595</v>
      </c>
      <c r="I318" s="261"/>
      <c r="J318" s="257"/>
      <c r="K318" s="257"/>
      <c r="L318" s="262"/>
      <c r="M318" s="263"/>
      <c r="N318" s="264"/>
      <c r="O318" s="264"/>
      <c r="P318" s="264"/>
      <c r="Q318" s="264"/>
      <c r="R318" s="264"/>
      <c r="S318" s="264"/>
      <c r="T318" s="265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66" t="s">
        <v>181</v>
      </c>
      <c r="AU318" s="266" t="s">
        <v>90</v>
      </c>
      <c r="AV318" s="13" t="s">
        <v>90</v>
      </c>
      <c r="AW318" s="13" t="s">
        <v>36</v>
      </c>
      <c r="AX318" s="13" t="s">
        <v>88</v>
      </c>
      <c r="AY318" s="266" t="s">
        <v>122</v>
      </c>
    </row>
    <row r="319" s="2" customFormat="1" ht="24" customHeight="1">
      <c r="A319" s="37"/>
      <c r="B319" s="38"/>
      <c r="C319" s="225" t="s">
        <v>465</v>
      </c>
      <c r="D319" s="225" t="s">
        <v>123</v>
      </c>
      <c r="E319" s="226" t="s">
        <v>466</v>
      </c>
      <c r="F319" s="227" t="s">
        <v>467</v>
      </c>
      <c r="G319" s="228" t="s">
        <v>178</v>
      </c>
      <c r="H319" s="229">
        <v>632</v>
      </c>
      <c r="I319" s="230"/>
      <c r="J319" s="231">
        <f>ROUND(I319*H319,2)</f>
        <v>0</v>
      </c>
      <c r="K319" s="227" t="s">
        <v>179</v>
      </c>
      <c r="L319" s="43"/>
      <c r="M319" s="232" t="s">
        <v>1</v>
      </c>
      <c r="N319" s="233" t="s">
        <v>45</v>
      </c>
      <c r="O319" s="90"/>
      <c r="P319" s="234">
        <f>O319*H319</f>
        <v>0</v>
      </c>
      <c r="Q319" s="234">
        <v>0</v>
      </c>
      <c r="R319" s="234">
        <f>Q319*H319</f>
        <v>0</v>
      </c>
      <c r="S319" s="234">
        <v>0</v>
      </c>
      <c r="T319" s="235">
        <f>S319*H319</f>
        <v>0</v>
      </c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R319" s="236" t="s">
        <v>136</v>
      </c>
      <c r="AT319" s="236" t="s">
        <v>123</v>
      </c>
      <c r="AU319" s="236" t="s">
        <v>90</v>
      </c>
      <c r="AY319" s="16" t="s">
        <v>122</v>
      </c>
      <c r="BE319" s="237">
        <f>IF(N319="základní",J319,0)</f>
        <v>0</v>
      </c>
      <c r="BF319" s="237">
        <f>IF(N319="snížená",J319,0)</f>
        <v>0</v>
      </c>
      <c r="BG319" s="237">
        <f>IF(N319="zákl. přenesená",J319,0)</f>
        <v>0</v>
      </c>
      <c r="BH319" s="237">
        <f>IF(N319="sníž. přenesená",J319,0)</f>
        <v>0</v>
      </c>
      <c r="BI319" s="237">
        <f>IF(N319="nulová",J319,0)</f>
        <v>0</v>
      </c>
      <c r="BJ319" s="16" t="s">
        <v>88</v>
      </c>
      <c r="BK319" s="237">
        <f>ROUND(I319*H319,2)</f>
        <v>0</v>
      </c>
      <c r="BL319" s="16" t="s">
        <v>136</v>
      </c>
      <c r="BM319" s="236" t="s">
        <v>468</v>
      </c>
    </row>
    <row r="320" s="2" customFormat="1">
      <c r="A320" s="37"/>
      <c r="B320" s="38"/>
      <c r="C320" s="39"/>
      <c r="D320" s="252" t="s">
        <v>171</v>
      </c>
      <c r="E320" s="39"/>
      <c r="F320" s="253" t="s">
        <v>336</v>
      </c>
      <c r="G320" s="39"/>
      <c r="H320" s="39"/>
      <c r="I320" s="143"/>
      <c r="J320" s="39"/>
      <c r="K320" s="39"/>
      <c r="L320" s="43"/>
      <c r="M320" s="254"/>
      <c r="N320" s="255"/>
      <c r="O320" s="90"/>
      <c r="P320" s="90"/>
      <c r="Q320" s="90"/>
      <c r="R320" s="90"/>
      <c r="S320" s="90"/>
      <c r="T320" s="91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T320" s="16" t="s">
        <v>171</v>
      </c>
      <c r="AU320" s="16" t="s">
        <v>90</v>
      </c>
    </row>
    <row r="321" s="13" customFormat="1">
      <c r="A321" s="13"/>
      <c r="B321" s="256"/>
      <c r="C321" s="257"/>
      <c r="D321" s="252" t="s">
        <v>181</v>
      </c>
      <c r="E321" s="258" t="s">
        <v>1</v>
      </c>
      <c r="F321" s="259" t="s">
        <v>381</v>
      </c>
      <c r="G321" s="257"/>
      <c r="H321" s="260">
        <v>595</v>
      </c>
      <c r="I321" s="261"/>
      <c r="J321" s="257"/>
      <c r="K321" s="257"/>
      <c r="L321" s="262"/>
      <c r="M321" s="263"/>
      <c r="N321" s="264"/>
      <c r="O321" s="264"/>
      <c r="P321" s="264"/>
      <c r="Q321" s="264"/>
      <c r="R321" s="264"/>
      <c r="S321" s="264"/>
      <c r="T321" s="265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66" t="s">
        <v>181</v>
      </c>
      <c r="AU321" s="266" t="s">
        <v>90</v>
      </c>
      <c r="AV321" s="13" t="s">
        <v>90</v>
      </c>
      <c r="AW321" s="13" t="s">
        <v>36</v>
      </c>
      <c r="AX321" s="13" t="s">
        <v>80</v>
      </c>
      <c r="AY321" s="266" t="s">
        <v>122</v>
      </c>
    </row>
    <row r="322" s="13" customFormat="1">
      <c r="A322" s="13"/>
      <c r="B322" s="256"/>
      <c r="C322" s="257"/>
      <c r="D322" s="252" t="s">
        <v>181</v>
      </c>
      <c r="E322" s="258" t="s">
        <v>1</v>
      </c>
      <c r="F322" s="259" t="s">
        <v>214</v>
      </c>
      <c r="G322" s="257"/>
      <c r="H322" s="260">
        <v>37</v>
      </c>
      <c r="I322" s="261"/>
      <c r="J322" s="257"/>
      <c r="K322" s="257"/>
      <c r="L322" s="262"/>
      <c r="M322" s="263"/>
      <c r="N322" s="264"/>
      <c r="O322" s="264"/>
      <c r="P322" s="264"/>
      <c r="Q322" s="264"/>
      <c r="R322" s="264"/>
      <c r="S322" s="264"/>
      <c r="T322" s="265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66" t="s">
        <v>181</v>
      </c>
      <c r="AU322" s="266" t="s">
        <v>90</v>
      </c>
      <c r="AV322" s="13" t="s">
        <v>90</v>
      </c>
      <c r="AW322" s="13" t="s">
        <v>36</v>
      </c>
      <c r="AX322" s="13" t="s">
        <v>80</v>
      </c>
      <c r="AY322" s="266" t="s">
        <v>122</v>
      </c>
    </row>
    <row r="323" s="14" customFormat="1">
      <c r="A323" s="14"/>
      <c r="B323" s="267"/>
      <c r="C323" s="268"/>
      <c r="D323" s="252" t="s">
        <v>181</v>
      </c>
      <c r="E323" s="269" t="s">
        <v>1</v>
      </c>
      <c r="F323" s="270" t="s">
        <v>209</v>
      </c>
      <c r="G323" s="268"/>
      <c r="H323" s="271">
        <v>632</v>
      </c>
      <c r="I323" s="272"/>
      <c r="J323" s="268"/>
      <c r="K323" s="268"/>
      <c r="L323" s="273"/>
      <c r="M323" s="274"/>
      <c r="N323" s="275"/>
      <c r="O323" s="275"/>
      <c r="P323" s="275"/>
      <c r="Q323" s="275"/>
      <c r="R323" s="275"/>
      <c r="S323" s="275"/>
      <c r="T323" s="276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77" t="s">
        <v>181</v>
      </c>
      <c r="AU323" s="277" t="s">
        <v>90</v>
      </c>
      <c r="AV323" s="14" t="s">
        <v>136</v>
      </c>
      <c r="AW323" s="14" t="s">
        <v>36</v>
      </c>
      <c r="AX323" s="14" t="s">
        <v>88</v>
      </c>
      <c r="AY323" s="277" t="s">
        <v>122</v>
      </c>
    </row>
    <row r="324" s="2" customFormat="1" ht="24" customHeight="1">
      <c r="A324" s="37"/>
      <c r="B324" s="38"/>
      <c r="C324" s="225" t="s">
        <v>469</v>
      </c>
      <c r="D324" s="225" t="s">
        <v>123</v>
      </c>
      <c r="E324" s="226" t="s">
        <v>470</v>
      </c>
      <c r="F324" s="227" t="s">
        <v>471</v>
      </c>
      <c r="G324" s="228" t="s">
        <v>178</v>
      </c>
      <c r="H324" s="229">
        <v>613.5</v>
      </c>
      <c r="I324" s="230"/>
      <c r="J324" s="231">
        <f>ROUND(I324*H324,2)</f>
        <v>0</v>
      </c>
      <c r="K324" s="227" t="s">
        <v>179</v>
      </c>
      <c r="L324" s="43"/>
      <c r="M324" s="232" t="s">
        <v>1</v>
      </c>
      <c r="N324" s="233" t="s">
        <v>45</v>
      </c>
      <c r="O324" s="90"/>
      <c r="P324" s="234">
        <f>O324*H324</f>
        <v>0</v>
      </c>
      <c r="Q324" s="234">
        <v>0</v>
      </c>
      <c r="R324" s="234">
        <f>Q324*H324</f>
        <v>0</v>
      </c>
      <c r="S324" s="234">
        <v>0</v>
      </c>
      <c r="T324" s="235">
        <f>S324*H324</f>
        <v>0</v>
      </c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R324" s="236" t="s">
        <v>136</v>
      </c>
      <c r="AT324" s="236" t="s">
        <v>123</v>
      </c>
      <c r="AU324" s="236" t="s">
        <v>90</v>
      </c>
      <c r="AY324" s="16" t="s">
        <v>122</v>
      </c>
      <c r="BE324" s="237">
        <f>IF(N324="základní",J324,0)</f>
        <v>0</v>
      </c>
      <c r="BF324" s="237">
        <f>IF(N324="snížená",J324,0)</f>
        <v>0</v>
      </c>
      <c r="BG324" s="237">
        <f>IF(N324="zákl. přenesená",J324,0)</f>
        <v>0</v>
      </c>
      <c r="BH324" s="237">
        <f>IF(N324="sníž. přenesená",J324,0)</f>
        <v>0</v>
      </c>
      <c r="BI324" s="237">
        <f>IF(N324="nulová",J324,0)</f>
        <v>0</v>
      </c>
      <c r="BJ324" s="16" t="s">
        <v>88</v>
      </c>
      <c r="BK324" s="237">
        <f>ROUND(I324*H324,2)</f>
        <v>0</v>
      </c>
      <c r="BL324" s="16" t="s">
        <v>136</v>
      </c>
      <c r="BM324" s="236" t="s">
        <v>472</v>
      </c>
    </row>
    <row r="325" s="2" customFormat="1">
      <c r="A325" s="37"/>
      <c r="B325" s="38"/>
      <c r="C325" s="39"/>
      <c r="D325" s="252" t="s">
        <v>171</v>
      </c>
      <c r="E325" s="39"/>
      <c r="F325" s="253" t="s">
        <v>336</v>
      </c>
      <c r="G325" s="39"/>
      <c r="H325" s="39"/>
      <c r="I325" s="143"/>
      <c r="J325" s="39"/>
      <c r="K325" s="39"/>
      <c r="L325" s="43"/>
      <c r="M325" s="254"/>
      <c r="N325" s="255"/>
      <c r="O325" s="90"/>
      <c r="P325" s="90"/>
      <c r="Q325" s="90"/>
      <c r="R325" s="90"/>
      <c r="S325" s="90"/>
      <c r="T325" s="91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T325" s="16" t="s">
        <v>171</v>
      </c>
      <c r="AU325" s="16" t="s">
        <v>90</v>
      </c>
    </row>
    <row r="326" s="13" customFormat="1">
      <c r="A326" s="13"/>
      <c r="B326" s="256"/>
      <c r="C326" s="257"/>
      <c r="D326" s="252" t="s">
        <v>181</v>
      </c>
      <c r="E326" s="258" t="s">
        <v>1</v>
      </c>
      <c r="F326" s="259" t="s">
        <v>381</v>
      </c>
      <c r="G326" s="257"/>
      <c r="H326" s="260">
        <v>595</v>
      </c>
      <c r="I326" s="261"/>
      <c r="J326" s="257"/>
      <c r="K326" s="257"/>
      <c r="L326" s="262"/>
      <c r="M326" s="263"/>
      <c r="N326" s="264"/>
      <c r="O326" s="264"/>
      <c r="P326" s="264"/>
      <c r="Q326" s="264"/>
      <c r="R326" s="264"/>
      <c r="S326" s="264"/>
      <c r="T326" s="265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66" t="s">
        <v>181</v>
      </c>
      <c r="AU326" s="266" t="s">
        <v>90</v>
      </c>
      <c r="AV326" s="13" t="s">
        <v>90</v>
      </c>
      <c r="AW326" s="13" t="s">
        <v>36</v>
      </c>
      <c r="AX326" s="13" t="s">
        <v>80</v>
      </c>
      <c r="AY326" s="266" t="s">
        <v>122</v>
      </c>
    </row>
    <row r="327" s="13" customFormat="1">
      <c r="A327" s="13"/>
      <c r="B327" s="256"/>
      <c r="C327" s="257"/>
      <c r="D327" s="252" t="s">
        <v>181</v>
      </c>
      <c r="E327" s="258" t="s">
        <v>1</v>
      </c>
      <c r="F327" s="259" t="s">
        <v>208</v>
      </c>
      <c r="G327" s="257"/>
      <c r="H327" s="260">
        <v>18.5</v>
      </c>
      <c r="I327" s="261"/>
      <c r="J327" s="257"/>
      <c r="K327" s="257"/>
      <c r="L327" s="262"/>
      <c r="M327" s="263"/>
      <c r="N327" s="264"/>
      <c r="O327" s="264"/>
      <c r="P327" s="264"/>
      <c r="Q327" s="264"/>
      <c r="R327" s="264"/>
      <c r="S327" s="264"/>
      <c r="T327" s="265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66" t="s">
        <v>181</v>
      </c>
      <c r="AU327" s="266" t="s">
        <v>90</v>
      </c>
      <c r="AV327" s="13" t="s">
        <v>90</v>
      </c>
      <c r="AW327" s="13" t="s">
        <v>36</v>
      </c>
      <c r="AX327" s="13" t="s">
        <v>80</v>
      </c>
      <c r="AY327" s="266" t="s">
        <v>122</v>
      </c>
    </row>
    <row r="328" s="14" customFormat="1">
      <c r="A328" s="14"/>
      <c r="B328" s="267"/>
      <c r="C328" s="268"/>
      <c r="D328" s="252" t="s">
        <v>181</v>
      </c>
      <c r="E328" s="269" t="s">
        <v>1</v>
      </c>
      <c r="F328" s="270" t="s">
        <v>209</v>
      </c>
      <c r="G328" s="268"/>
      <c r="H328" s="271">
        <v>613.5</v>
      </c>
      <c r="I328" s="272"/>
      <c r="J328" s="268"/>
      <c r="K328" s="268"/>
      <c r="L328" s="273"/>
      <c r="M328" s="274"/>
      <c r="N328" s="275"/>
      <c r="O328" s="275"/>
      <c r="P328" s="275"/>
      <c r="Q328" s="275"/>
      <c r="R328" s="275"/>
      <c r="S328" s="275"/>
      <c r="T328" s="276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77" t="s">
        <v>181</v>
      </c>
      <c r="AU328" s="277" t="s">
        <v>90</v>
      </c>
      <c r="AV328" s="14" t="s">
        <v>136</v>
      </c>
      <c r="AW328" s="14" t="s">
        <v>36</v>
      </c>
      <c r="AX328" s="14" t="s">
        <v>88</v>
      </c>
      <c r="AY328" s="277" t="s">
        <v>122</v>
      </c>
    </row>
    <row r="329" s="2" customFormat="1" ht="24" customHeight="1">
      <c r="A329" s="37"/>
      <c r="B329" s="38"/>
      <c r="C329" s="225" t="s">
        <v>473</v>
      </c>
      <c r="D329" s="225" t="s">
        <v>123</v>
      </c>
      <c r="E329" s="226" t="s">
        <v>474</v>
      </c>
      <c r="F329" s="227" t="s">
        <v>475</v>
      </c>
      <c r="G329" s="228" t="s">
        <v>178</v>
      </c>
      <c r="H329" s="229">
        <v>632</v>
      </c>
      <c r="I329" s="230"/>
      <c r="J329" s="231">
        <f>ROUND(I329*H329,2)</f>
        <v>0</v>
      </c>
      <c r="K329" s="227" t="s">
        <v>179</v>
      </c>
      <c r="L329" s="43"/>
      <c r="M329" s="232" t="s">
        <v>1</v>
      </c>
      <c r="N329" s="233" t="s">
        <v>45</v>
      </c>
      <c r="O329" s="90"/>
      <c r="P329" s="234">
        <f>O329*H329</f>
        <v>0</v>
      </c>
      <c r="Q329" s="234">
        <v>0.10373</v>
      </c>
      <c r="R329" s="234">
        <f>Q329*H329</f>
        <v>65.557360000000003</v>
      </c>
      <c r="S329" s="234">
        <v>0</v>
      </c>
      <c r="T329" s="235">
        <f>S329*H329</f>
        <v>0</v>
      </c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R329" s="236" t="s">
        <v>136</v>
      </c>
      <c r="AT329" s="236" t="s">
        <v>123</v>
      </c>
      <c r="AU329" s="236" t="s">
        <v>90</v>
      </c>
      <c r="AY329" s="16" t="s">
        <v>122</v>
      </c>
      <c r="BE329" s="237">
        <f>IF(N329="základní",J329,0)</f>
        <v>0</v>
      </c>
      <c r="BF329" s="237">
        <f>IF(N329="snížená",J329,0)</f>
        <v>0</v>
      </c>
      <c r="BG329" s="237">
        <f>IF(N329="zákl. přenesená",J329,0)</f>
        <v>0</v>
      </c>
      <c r="BH329" s="237">
        <f>IF(N329="sníž. přenesená",J329,0)</f>
        <v>0</v>
      </c>
      <c r="BI329" s="237">
        <f>IF(N329="nulová",J329,0)</f>
        <v>0</v>
      </c>
      <c r="BJ329" s="16" t="s">
        <v>88</v>
      </c>
      <c r="BK329" s="237">
        <f>ROUND(I329*H329,2)</f>
        <v>0</v>
      </c>
      <c r="BL329" s="16" t="s">
        <v>136</v>
      </c>
      <c r="BM329" s="236" t="s">
        <v>476</v>
      </c>
    </row>
    <row r="330" s="2" customFormat="1">
      <c r="A330" s="37"/>
      <c r="B330" s="38"/>
      <c r="C330" s="39"/>
      <c r="D330" s="252" t="s">
        <v>171</v>
      </c>
      <c r="E330" s="39"/>
      <c r="F330" s="253" t="s">
        <v>336</v>
      </c>
      <c r="G330" s="39"/>
      <c r="H330" s="39"/>
      <c r="I330" s="143"/>
      <c r="J330" s="39"/>
      <c r="K330" s="39"/>
      <c r="L330" s="43"/>
      <c r="M330" s="254"/>
      <c r="N330" s="255"/>
      <c r="O330" s="90"/>
      <c r="P330" s="90"/>
      <c r="Q330" s="90"/>
      <c r="R330" s="90"/>
      <c r="S330" s="90"/>
      <c r="T330" s="91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T330" s="16" t="s">
        <v>171</v>
      </c>
      <c r="AU330" s="16" t="s">
        <v>90</v>
      </c>
    </row>
    <row r="331" s="13" customFormat="1">
      <c r="A331" s="13"/>
      <c r="B331" s="256"/>
      <c r="C331" s="257"/>
      <c r="D331" s="252" t="s">
        <v>181</v>
      </c>
      <c r="E331" s="258" t="s">
        <v>1</v>
      </c>
      <c r="F331" s="259" t="s">
        <v>381</v>
      </c>
      <c r="G331" s="257"/>
      <c r="H331" s="260">
        <v>595</v>
      </c>
      <c r="I331" s="261"/>
      <c r="J331" s="257"/>
      <c r="K331" s="257"/>
      <c r="L331" s="262"/>
      <c r="M331" s="263"/>
      <c r="N331" s="264"/>
      <c r="O331" s="264"/>
      <c r="P331" s="264"/>
      <c r="Q331" s="264"/>
      <c r="R331" s="264"/>
      <c r="S331" s="264"/>
      <c r="T331" s="265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66" t="s">
        <v>181</v>
      </c>
      <c r="AU331" s="266" t="s">
        <v>90</v>
      </c>
      <c r="AV331" s="13" t="s">
        <v>90</v>
      </c>
      <c r="AW331" s="13" t="s">
        <v>36</v>
      </c>
      <c r="AX331" s="13" t="s">
        <v>80</v>
      </c>
      <c r="AY331" s="266" t="s">
        <v>122</v>
      </c>
    </row>
    <row r="332" s="13" customFormat="1">
      <c r="A332" s="13"/>
      <c r="B332" s="256"/>
      <c r="C332" s="257"/>
      <c r="D332" s="252" t="s">
        <v>181</v>
      </c>
      <c r="E332" s="258" t="s">
        <v>1</v>
      </c>
      <c r="F332" s="259" t="s">
        <v>214</v>
      </c>
      <c r="G332" s="257"/>
      <c r="H332" s="260">
        <v>37</v>
      </c>
      <c r="I332" s="261"/>
      <c r="J332" s="257"/>
      <c r="K332" s="257"/>
      <c r="L332" s="262"/>
      <c r="M332" s="263"/>
      <c r="N332" s="264"/>
      <c r="O332" s="264"/>
      <c r="P332" s="264"/>
      <c r="Q332" s="264"/>
      <c r="R332" s="264"/>
      <c r="S332" s="264"/>
      <c r="T332" s="265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66" t="s">
        <v>181</v>
      </c>
      <c r="AU332" s="266" t="s">
        <v>90</v>
      </c>
      <c r="AV332" s="13" t="s">
        <v>90</v>
      </c>
      <c r="AW332" s="13" t="s">
        <v>36</v>
      </c>
      <c r="AX332" s="13" t="s">
        <v>80</v>
      </c>
      <c r="AY332" s="266" t="s">
        <v>122</v>
      </c>
    </row>
    <row r="333" s="14" customFormat="1">
      <c r="A333" s="14"/>
      <c r="B333" s="267"/>
      <c r="C333" s="268"/>
      <c r="D333" s="252" t="s">
        <v>181</v>
      </c>
      <c r="E333" s="269" t="s">
        <v>1</v>
      </c>
      <c r="F333" s="270" t="s">
        <v>209</v>
      </c>
      <c r="G333" s="268"/>
      <c r="H333" s="271">
        <v>632</v>
      </c>
      <c r="I333" s="272"/>
      <c r="J333" s="268"/>
      <c r="K333" s="268"/>
      <c r="L333" s="273"/>
      <c r="M333" s="274"/>
      <c r="N333" s="275"/>
      <c r="O333" s="275"/>
      <c r="P333" s="275"/>
      <c r="Q333" s="275"/>
      <c r="R333" s="275"/>
      <c r="S333" s="275"/>
      <c r="T333" s="276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77" t="s">
        <v>181</v>
      </c>
      <c r="AU333" s="277" t="s">
        <v>90</v>
      </c>
      <c r="AV333" s="14" t="s">
        <v>136</v>
      </c>
      <c r="AW333" s="14" t="s">
        <v>36</v>
      </c>
      <c r="AX333" s="14" t="s">
        <v>88</v>
      </c>
      <c r="AY333" s="277" t="s">
        <v>122</v>
      </c>
    </row>
    <row r="334" s="2" customFormat="1" ht="24" customHeight="1">
      <c r="A334" s="37"/>
      <c r="B334" s="38"/>
      <c r="C334" s="225" t="s">
        <v>477</v>
      </c>
      <c r="D334" s="225" t="s">
        <v>123</v>
      </c>
      <c r="E334" s="226" t="s">
        <v>478</v>
      </c>
      <c r="F334" s="227" t="s">
        <v>479</v>
      </c>
      <c r="G334" s="228" t="s">
        <v>178</v>
      </c>
      <c r="H334" s="229">
        <v>41</v>
      </c>
      <c r="I334" s="230"/>
      <c r="J334" s="231">
        <f>ROUND(I334*H334,2)</f>
        <v>0</v>
      </c>
      <c r="K334" s="227" t="s">
        <v>179</v>
      </c>
      <c r="L334" s="43"/>
      <c r="M334" s="232" t="s">
        <v>1</v>
      </c>
      <c r="N334" s="233" t="s">
        <v>45</v>
      </c>
      <c r="O334" s="90"/>
      <c r="P334" s="234">
        <f>O334*H334</f>
        <v>0</v>
      </c>
      <c r="Q334" s="234">
        <v>0.084250000000000005</v>
      </c>
      <c r="R334" s="234">
        <f>Q334*H334</f>
        <v>3.45425</v>
      </c>
      <c r="S334" s="234">
        <v>0</v>
      </c>
      <c r="T334" s="235">
        <f>S334*H334</f>
        <v>0</v>
      </c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R334" s="236" t="s">
        <v>136</v>
      </c>
      <c r="AT334" s="236" t="s">
        <v>123</v>
      </c>
      <c r="AU334" s="236" t="s">
        <v>90</v>
      </c>
      <c r="AY334" s="16" t="s">
        <v>122</v>
      </c>
      <c r="BE334" s="237">
        <f>IF(N334="základní",J334,0)</f>
        <v>0</v>
      </c>
      <c r="BF334" s="237">
        <f>IF(N334="snížená",J334,0)</f>
        <v>0</v>
      </c>
      <c r="BG334" s="237">
        <f>IF(N334="zákl. přenesená",J334,0)</f>
        <v>0</v>
      </c>
      <c r="BH334" s="237">
        <f>IF(N334="sníž. přenesená",J334,0)</f>
        <v>0</v>
      </c>
      <c r="BI334" s="237">
        <f>IF(N334="nulová",J334,0)</f>
        <v>0</v>
      </c>
      <c r="BJ334" s="16" t="s">
        <v>88</v>
      </c>
      <c r="BK334" s="237">
        <f>ROUND(I334*H334,2)</f>
        <v>0</v>
      </c>
      <c r="BL334" s="16" t="s">
        <v>136</v>
      </c>
      <c r="BM334" s="236" t="s">
        <v>480</v>
      </c>
    </row>
    <row r="335" s="2" customFormat="1">
      <c r="A335" s="37"/>
      <c r="B335" s="38"/>
      <c r="C335" s="39"/>
      <c r="D335" s="252" t="s">
        <v>171</v>
      </c>
      <c r="E335" s="39"/>
      <c r="F335" s="253" t="s">
        <v>336</v>
      </c>
      <c r="G335" s="39"/>
      <c r="H335" s="39"/>
      <c r="I335" s="143"/>
      <c r="J335" s="39"/>
      <c r="K335" s="39"/>
      <c r="L335" s="43"/>
      <c r="M335" s="254"/>
      <c r="N335" s="255"/>
      <c r="O335" s="90"/>
      <c r="P335" s="90"/>
      <c r="Q335" s="90"/>
      <c r="R335" s="90"/>
      <c r="S335" s="90"/>
      <c r="T335" s="91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T335" s="16" t="s">
        <v>171</v>
      </c>
      <c r="AU335" s="16" t="s">
        <v>90</v>
      </c>
    </row>
    <row r="336" s="13" customFormat="1">
      <c r="A336" s="13"/>
      <c r="B336" s="256"/>
      <c r="C336" s="257"/>
      <c r="D336" s="252" t="s">
        <v>181</v>
      </c>
      <c r="E336" s="258" t="s">
        <v>1</v>
      </c>
      <c r="F336" s="259" t="s">
        <v>380</v>
      </c>
      <c r="G336" s="257"/>
      <c r="H336" s="260">
        <v>41</v>
      </c>
      <c r="I336" s="261"/>
      <c r="J336" s="257"/>
      <c r="K336" s="257"/>
      <c r="L336" s="262"/>
      <c r="M336" s="263"/>
      <c r="N336" s="264"/>
      <c r="O336" s="264"/>
      <c r="P336" s="264"/>
      <c r="Q336" s="264"/>
      <c r="R336" s="264"/>
      <c r="S336" s="264"/>
      <c r="T336" s="265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66" t="s">
        <v>181</v>
      </c>
      <c r="AU336" s="266" t="s">
        <v>90</v>
      </c>
      <c r="AV336" s="13" t="s">
        <v>90</v>
      </c>
      <c r="AW336" s="13" t="s">
        <v>36</v>
      </c>
      <c r="AX336" s="13" t="s">
        <v>88</v>
      </c>
      <c r="AY336" s="266" t="s">
        <v>122</v>
      </c>
    </row>
    <row r="337" s="2" customFormat="1" ht="16.5" customHeight="1">
      <c r="A337" s="37"/>
      <c r="B337" s="38"/>
      <c r="C337" s="278" t="s">
        <v>481</v>
      </c>
      <c r="D337" s="278" t="s">
        <v>328</v>
      </c>
      <c r="E337" s="279" t="s">
        <v>482</v>
      </c>
      <c r="F337" s="280" t="s">
        <v>483</v>
      </c>
      <c r="G337" s="281" t="s">
        <v>178</v>
      </c>
      <c r="H337" s="282">
        <v>42.229999999999997</v>
      </c>
      <c r="I337" s="283"/>
      <c r="J337" s="284">
        <f>ROUND(I337*H337,2)</f>
        <v>0</v>
      </c>
      <c r="K337" s="280" t="s">
        <v>179</v>
      </c>
      <c r="L337" s="285"/>
      <c r="M337" s="286" t="s">
        <v>1</v>
      </c>
      <c r="N337" s="287" t="s">
        <v>45</v>
      </c>
      <c r="O337" s="90"/>
      <c r="P337" s="234">
        <f>O337*H337</f>
        <v>0</v>
      </c>
      <c r="Q337" s="234">
        <v>0.13100000000000001</v>
      </c>
      <c r="R337" s="234">
        <f>Q337*H337</f>
        <v>5.5321299999999995</v>
      </c>
      <c r="S337" s="234">
        <v>0</v>
      </c>
      <c r="T337" s="235">
        <f>S337*H337</f>
        <v>0</v>
      </c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R337" s="236" t="s">
        <v>199</v>
      </c>
      <c r="AT337" s="236" t="s">
        <v>328</v>
      </c>
      <c r="AU337" s="236" t="s">
        <v>90</v>
      </c>
      <c r="AY337" s="16" t="s">
        <v>122</v>
      </c>
      <c r="BE337" s="237">
        <f>IF(N337="základní",J337,0)</f>
        <v>0</v>
      </c>
      <c r="BF337" s="237">
        <f>IF(N337="snížená",J337,0)</f>
        <v>0</v>
      </c>
      <c r="BG337" s="237">
        <f>IF(N337="zákl. přenesená",J337,0)</f>
        <v>0</v>
      </c>
      <c r="BH337" s="237">
        <f>IF(N337="sníž. přenesená",J337,0)</f>
        <v>0</v>
      </c>
      <c r="BI337" s="237">
        <f>IF(N337="nulová",J337,0)</f>
        <v>0</v>
      </c>
      <c r="BJ337" s="16" t="s">
        <v>88</v>
      </c>
      <c r="BK337" s="237">
        <f>ROUND(I337*H337,2)</f>
        <v>0</v>
      </c>
      <c r="BL337" s="16" t="s">
        <v>136</v>
      </c>
      <c r="BM337" s="236" t="s">
        <v>484</v>
      </c>
    </row>
    <row r="338" s="13" customFormat="1">
      <c r="A338" s="13"/>
      <c r="B338" s="256"/>
      <c r="C338" s="257"/>
      <c r="D338" s="252" t="s">
        <v>181</v>
      </c>
      <c r="E338" s="257"/>
      <c r="F338" s="259" t="s">
        <v>485</v>
      </c>
      <c r="G338" s="257"/>
      <c r="H338" s="260">
        <v>42.229999999999997</v>
      </c>
      <c r="I338" s="261"/>
      <c r="J338" s="257"/>
      <c r="K338" s="257"/>
      <c r="L338" s="262"/>
      <c r="M338" s="263"/>
      <c r="N338" s="264"/>
      <c r="O338" s="264"/>
      <c r="P338" s="264"/>
      <c r="Q338" s="264"/>
      <c r="R338" s="264"/>
      <c r="S338" s="264"/>
      <c r="T338" s="265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66" t="s">
        <v>181</v>
      </c>
      <c r="AU338" s="266" t="s">
        <v>90</v>
      </c>
      <c r="AV338" s="13" t="s">
        <v>90</v>
      </c>
      <c r="AW338" s="13" t="s">
        <v>4</v>
      </c>
      <c r="AX338" s="13" t="s">
        <v>88</v>
      </c>
      <c r="AY338" s="266" t="s">
        <v>122</v>
      </c>
    </row>
    <row r="339" s="2" customFormat="1" ht="24" customHeight="1">
      <c r="A339" s="37"/>
      <c r="B339" s="38"/>
      <c r="C339" s="225" t="s">
        <v>486</v>
      </c>
      <c r="D339" s="225" t="s">
        <v>123</v>
      </c>
      <c r="E339" s="226" t="s">
        <v>487</v>
      </c>
      <c r="F339" s="227" t="s">
        <v>488</v>
      </c>
      <c r="G339" s="228" t="s">
        <v>178</v>
      </c>
      <c r="H339" s="229">
        <v>607</v>
      </c>
      <c r="I339" s="230"/>
      <c r="J339" s="231">
        <f>ROUND(I339*H339,2)</f>
        <v>0</v>
      </c>
      <c r="K339" s="227" t="s">
        <v>179</v>
      </c>
      <c r="L339" s="43"/>
      <c r="M339" s="232" t="s">
        <v>1</v>
      </c>
      <c r="N339" s="233" t="s">
        <v>45</v>
      </c>
      <c r="O339" s="90"/>
      <c r="P339" s="234">
        <f>O339*H339</f>
        <v>0</v>
      </c>
      <c r="Q339" s="234">
        <v>0.098000000000000004</v>
      </c>
      <c r="R339" s="234">
        <f>Q339*H339</f>
        <v>59.486000000000004</v>
      </c>
      <c r="S339" s="234">
        <v>0</v>
      </c>
      <c r="T339" s="235">
        <f>S339*H339</f>
        <v>0</v>
      </c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R339" s="236" t="s">
        <v>136</v>
      </c>
      <c r="AT339" s="236" t="s">
        <v>123</v>
      </c>
      <c r="AU339" s="236" t="s">
        <v>90</v>
      </c>
      <c r="AY339" s="16" t="s">
        <v>122</v>
      </c>
      <c r="BE339" s="237">
        <f>IF(N339="základní",J339,0)</f>
        <v>0</v>
      </c>
      <c r="BF339" s="237">
        <f>IF(N339="snížená",J339,0)</f>
        <v>0</v>
      </c>
      <c r="BG339" s="237">
        <f>IF(N339="zákl. přenesená",J339,0)</f>
        <v>0</v>
      </c>
      <c r="BH339" s="237">
        <f>IF(N339="sníž. přenesená",J339,0)</f>
        <v>0</v>
      </c>
      <c r="BI339" s="237">
        <f>IF(N339="nulová",J339,0)</f>
        <v>0</v>
      </c>
      <c r="BJ339" s="16" t="s">
        <v>88</v>
      </c>
      <c r="BK339" s="237">
        <f>ROUND(I339*H339,2)</f>
        <v>0</v>
      </c>
      <c r="BL339" s="16" t="s">
        <v>136</v>
      </c>
      <c r="BM339" s="236" t="s">
        <v>489</v>
      </c>
    </row>
    <row r="340" s="13" customFormat="1">
      <c r="A340" s="13"/>
      <c r="B340" s="256"/>
      <c r="C340" s="257"/>
      <c r="D340" s="252" t="s">
        <v>181</v>
      </c>
      <c r="E340" s="258" t="s">
        <v>1</v>
      </c>
      <c r="F340" s="259" t="s">
        <v>379</v>
      </c>
      <c r="G340" s="257"/>
      <c r="H340" s="260">
        <v>607</v>
      </c>
      <c r="I340" s="261"/>
      <c r="J340" s="257"/>
      <c r="K340" s="257"/>
      <c r="L340" s="262"/>
      <c r="M340" s="263"/>
      <c r="N340" s="264"/>
      <c r="O340" s="264"/>
      <c r="P340" s="264"/>
      <c r="Q340" s="264"/>
      <c r="R340" s="264"/>
      <c r="S340" s="264"/>
      <c r="T340" s="265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66" t="s">
        <v>181</v>
      </c>
      <c r="AU340" s="266" t="s">
        <v>90</v>
      </c>
      <c r="AV340" s="13" t="s">
        <v>90</v>
      </c>
      <c r="AW340" s="13" t="s">
        <v>36</v>
      </c>
      <c r="AX340" s="13" t="s">
        <v>88</v>
      </c>
      <c r="AY340" s="266" t="s">
        <v>122</v>
      </c>
    </row>
    <row r="341" s="2" customFormat="1" ht="16.5" customHeight="1">
      <c r="A341" s="37"/>
      <c r="B341" s="38"/>
      <c r="C341" s="278" t="s">
        <v>490</v>
      </c>
      <c r="D341" s="278" t="s">
        <v>328</v>
      </c>
      <c r="E341" s="279" t="s">
        <v>491</v>
      </c>
      <c r="F341" s="280" t="s">
        <v>492</v>
      </c>
      <c r="G341" s="281" t="s">
        <v>178</v>
      </c>
      <c r="H341" s="282">
        <v>613.07000000000005</v>
      </c>
      <c r="I341" s="283"/>
      <c r="J341" s="284">
        <f>ROUND(I341*H341,2)</f>
        <v>0</v>
      </c>
      <c r="K341" s="280" t="s">
        <v>179</v>
      </c>
      <c r="L341" s="285"/>
      <c r="M341" s="286" t="s">
        <v>1</v>
      </c>
      <c r="N341" s="287" t="s">
        <v>45</v>
      </c>
      <c r="O341" s="90"/>
      <c r="P341" s="234">
        <f>O341*H341</f>
        <v>0</v>
      </c>
      <c r="Q341" s="234">
        <v>0.1125</v>
      </c>
      <c r="R341" s="234">
        <f>Q341*H341</f>
        <v>68.970375000000004</v>
      </c>
      <c r="S341" s="234">
        <v>0</v>
      </c>
      <c r="T341" s="235">
        <f>S341*H341</f>
        <v>0</v>
      </c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R341" s="236" t="s">
        <v>199</v>
      </c>
      <c r="AT341" s="236" t="s">
        <v>328</v>
      </c>
      <c r="AU341" s="236" t="s">
        <v>90</v>
      </c>
      <c r="AY341" s="16" t="s">
        <v>122</v>
      </c>
      <c r="BE341" s="237">
        <f>IF(N341="základní",J341,0)</f>
        <v>0</v>
      </c>
      <c r="BF341" s="237">
        <f>IF(N341="snížená",J341,0)</f>
        <v>0</v>
      </c>
      <c r="BG341" s="237">
        <f>IF(N341="zákl. přenesená",J341,0)</f>
        <v>0</v>
      </c>
      <c r="BH341" s="237">
        <f>IF(N341="sníž. přenesená",J341,0)</f>
        <v>0</v>
      </c>
      <c r="BI341" s="237">
        <f>IF(N341="nulová",J341,0)</f>
        <v>0</v>
      </c>
      <c r="BJ341" s="16" t="s">
        <v>88</v>
      </c>
      <c r="BK341" s="237">
        <f>ROUND(I341*H341,2)</f>
        <v>0</v>
      </c>
      <c r="BL341" s="16" t="s">
        <v>136</v>
      </c>
      <c r="BM341" s="236" t="s">
        <v>493</v>
      </c>
    </row>
    <row r="342" s="13" customFormat="1">
      <c r="A342" s="13"/>
      <c r="B342" s="256"/>
      <c r="C342" s="257"/>
      <c r="D342" s="252" t="s">
        <v>181</v>
      </c>
      <c r="E342" s="257"/>
      <c r="F342" s="259" t="s">
        <v>494</v>
      </c>
      <c r="G342" s="257"/>
      <c r="H342" s="260">
        <v>613.07000000000005</v>
      </c>
      <c r="I342" s="261"/>
      <c r="J342" s="257"/>
      <c r="K342" s="257"/>
      <c r="L342" s="262"/>
      <c r="M342" s="263"/>
      <c r="N342" s="264"/>
      <c r="O342" s="264"/>
      <c r="P342" s="264"/>
      <c r="Q342" s="264"/>
      <c r="R342" s="264"/>
      <c r="S342" s="264"/>
      <c r="T342" s="265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66" t="s">
        <v>181</v>
      </c>
      <c r="AU342" s="266" t="s">
        <v>90</v>
      </c>
      <c r="AV342" s="13" t="s">
        <v>90</v>
      </c>
      <c r="AW342" s="13" t="s">
        <v>4</v>
      </c>
      <c r="AX342" s="13" t="s">
        <v>88</v>
      </c>
      <c r="AY342" s="266" t="s">
        <v>122</v>
      </c>
    </row>
    <row r="343" s="11" customFormat="1" ht="22.8" customHeight="1">
      <c r="A343" s="11"/>
      <c r="B343" s="211"/>
      <c r="C343" s="212"/>
      <c r="D343" s="213" t="s">
        <v>79</v>
      </c>
      <c r="E343" s="250" t="s">
        <v>199</v>
      </c>
      <c r="F343" s="250" t="s">
        <v>495</v>
      </c>
      <c r="G343" s="212"/>
      <c r="H343" s="212"/>
      <c r="I343" s="215"/>
      <c r="J343" s="251">
        <f>BK343</f>
        <v>0</v>
      </c>
      <c r="K343" s="212"/>
      <c r="L343" s="217"/>
      <c r="M343" s="218"/>
      <c r="N343" s="219"/>
      <c r="O343" s="219"/>
      <c r="P343" s="220">
        <f>SUM(P344:P367)</f>
        <v>0</v>
      </c>
      <c r="Q343" s="219"/>
      <c r="R343" s="220">
        <f>SUM(R344:R367)</f>
        <v>5.5182000000000002</v>
      </c>
      <c r="S343" s="219"/>
      <c r="T343" s="221">
        <f>SUM(T344:T367)</f>
        <v>0</v>
      </c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R343" s="222" t="s">
        <v>88</v>
      </c>
      <c r="AT343" s="223" t="s">
        <v>79</v>
      </c>
      <c r="AU343" s="223" t="s">
        <v>88</v>
      </c>
      <c r="AY343" s="222" t="s">
        <v>122</v>
      </c>
      <c r="BK343" s="224">
        <f>SUM(BK344:BK367)</f>
        <v>0</v>
      </c>
    </row>
    <row r="344" s="2" customFormat="1" ht="24" customHeight="1">
      <c r="A344" s="37"/>
      <c r="B344" s="38"/>
      <c r="C344" s="225" t="s">
        <v>496</v>
      </c>
      <c r="D344" s="225" t="s">
        <v>123</v>
      </c>
      <c r="E344" s="226" t="s">
        <v>497</v>
      </c>
      <c r="F344" s="227" t="s">
        <v>498</v>
      </c>
      <c r="G344" s="228" t="s">
        <v>283</v>
      </c>
      <c r="H344" s="229">
        <v>51</v>
      </c>
      <c r="I344" s="230"/>
      <c r="J344" s="231">
        <f>ROUND(I344*H344,2)</f>
        <v>0</v>
      </c>
      <c r="K344" s="227" t="s">
        <v>179</v>
      </c>
      <c r="L344" s="43"/>
      <c r="M344" s="232" t="s">
        <v>1</v>
      </c>
      <c r="N344" s="233" t="s">
        <v>45</v>
      </c>
      <c r="O344" s="90"/>
      <c r="P344" s="234">
        <f>O344*H344</f>
        <v>0</v>
      </c>
      <c r="Q344" s="234">
        <v>0.0026800000000000001</v>
      </c>
      <c r="R344" s="234">
        <f>Q344*H344</f>
        <v>0.13668</v>
      </c>
      <c r="S344" s="234">
        <v>0</v>
      </c>
      <c r="T344" s="235">
        <f>S344*H344</f>
        <v>0</v>
      </c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R344" s="236" t="s">
        <v>136</v>
      </c>
      <c r="AT344" s="236" t="s">
        <v>123</v>
      </c>
      <c r="AU344" s="236" t="s">
        <v>90</v>
      </c>
      <c r="AY344" s="16" t="s">
        <v>122</v>
      </c>
      <c r="BE344" s="237">
        <f>IF(N344="základní",J344,0)</f>
        <v>0</v>
      </c>
      <c r="BF344" s="237">
        <f>IF(N344="snížená",J344,0)</f>
        <v>0</v>
      </c>
      <c r="BG344" s="237">
        <f>IF(N344="zákl. přenesená",J344,0)</f>
        <v>0</v>
      </c>
      <c r="BH344" s="237">
        <f>IF(N344="sníž. přenesená",J344,0)</f>
        <v>0</v>
      </c>
      <c r="BI344" s="237">
        <f>IF(N344="nulová",J344,0)</f>
        <v>0</v>
      </c>
      <c r="BJ344" s="16" t="s">
        <v>88</v>
      </c>
      <c r="BK344" s="237">
        <f>ROUND(I344*H344,2)</f>
        <v>0</v>
      </c>
      <c r="BL344" s="16" t="s">
        <v>136</v>
      </c>
      <c r="BM344" s="236" t="s">
        <v>499</v>
      </c>
    </row>
    <row r="345" s="2" customFormat="1">
      <c r="A345" s="37"/>
      <c r="B345" s="38"/>
      <c r="C345" s="39"/>
      <c r="D345" s="252" t="s">
        <v>171</v>
      </c>
      <c r="E345" s="39"/>
      <c r="F345" s="253" t="s">
        <v>374</v>
      </c>
      <c r="G345" s="39"/>
      <c r="H345" s="39"/>
      <c r="I345" s="143"/>
      <c r="J345" s="39"/>
      <c r="K345" s="39"/>
      <c r="L345" s="43"/>
      <c r="M345" s="254"/>
      <c r="N345" s="255"/>
      <c r="O345" s="90"/>
      <c r="P345" s="90"/>
      <c r="Q345" s="90"/>
      <c r="R345" s="90"/>
      <c r="S345" s="90"/>
      <c r="T345" s="91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T345" s="16" t="s">
        <v>171</v>
      </c>
      <c r="AU345" s="16" t="s">
        <v>90</v>
      </c>
    </row>
    <row r="346" s="13" customFormat="1">
      <c r="A346" s="13"/>
      <c r="B346" s="256"/>
      <c r="C346" s="257"/>
      <c r="D346" s="252" t="s">
        <v>181</v>
      </c>
      <c r="E346" s="258" t="s">
        <v>1</v>
      </c>
      <c r="F346" s="259" t="s">
        <v>500</v>
      </c>
      <c r="G346" s="257"/>
      <c r="H346" s="260">
        <v>51</v>
      </c>
      <c r="I346" s="261"/>
      <c r="J346" s="257"/>
      <c r="K346" s="257"/>
      <c r="L346" s="262"/>
      <c r="M346" s="263"/>
      <c r="N346" s="264"/>
      <c r="O346" s="264"/>
      <c r="P346" s="264"/>
      <c r="Q346" s="264"/>
      <c r="R346" s="264"/>
      <c r="S346" s="264"/>
      <c r="T346" s="265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66" t="s">
        <v>181</v>
      </c>
      <c r="AU346" s="266" t="s">
        <v>90</v>
      </c>
      <c r="AV346" s="13" t="s">
        <v>90</v>
      </c>
      <c r="AW346" s="13" t="s">
        <v>36</v>
      </c>
      <c r="AX346" s="13" t="s">
        <v>88</v>
      </c>
      <c r="AY346" s="266" t="s">
        <v>122</v>
      </c>
    </row>
    <row r="347" s="2" customFormat="1" ht="24" customHeight="1">
      <c r="A347" s="37"/>
      <c r="B347" s="38"/>
      <c r="C347" s="225" t="s">
        <v>501</v>
      </c>
      <c r="D347" s="225" t="s">
        <v>123</v>
      </c>
      <c r="E347" s="226" t="s">
        <v>502</v>
      </c>
      <c r="F347" s="227" t="s">
        <v>503</v>
      </c>
      <c r="G347" s="228" t="s">
        <v>151</v>
      </c>
      <c r="H347" s="229">
        <v>8</v>
      </c>
      <c r="I347" s="230"/>
      <c r="J347" s="231">
        <f>ROUND(I347*H347,2)</f>
        <v>0</v>
      </c>
      <c r="K347" s="227" t="s">
        <v>179</v>
      </c>
      <c r="L347" s="43"/>
      <c r="M347" s="232" t="s">
        <v>1</v>
      </c>
      <c r="N347" s="233" t="s">
        <v>45</v>
      </c>
      <c r="O347" s="90"/>
      <c r="P347" s="234">
        <f>O347*H347</f>
        <v>0</v>
      </c>
      <c r="Q347" s="234">
        <v>0</v>
      </c>
      <c r="R347" s="234">
        <f>Q347*H347</f>
        <v>0</v>
      </c>
      <c r="S347" s="234">
        <v>0</v>
      </c>
      <c r="T347" s="235">
        <f>S347*H347</f>
        <v>0</v>
      </c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R347" s="236" t="s">
        <v>136</v>
      </c>
      <c r="AT347" s="236" t="s">
        <v>123</v>
      </c>
      <c r="AU347" s="236" t="s">
        <v>90</v>
      </c>
      <c r="AY347" s="16" t="s">
        <v>122</v>
      </c>
      <c r="BE347" s="237">
        <f>IF(N347="základní",J347,0)</f>
        <v>0</v>
      </c>
      <c r="BF347" s="237">
        <f>IF(N347="snížená",J347,0)</f>
        <v>0</v>
      </c>
      <c r="BG347" s="237">
        <f>IF(N347="zákl. přenesená",J347,0)</f>
        <v>0</v>
      </c>
      <c r="BH347" s="237">
        <f>IF(N347="sníž. přenesená",J347,0)</f>
        <v>0</v>
      </c>
      <c r="BI347" s="237">
        <f>IF(N347="nulová",J347,0)</f>
        <v>0</v>
      </c>
      <c r="BJ347" s="16" t="s">
        <v>88</v>
      </c>
      <c r="BK347" s="237">
        <f>ROUND(I347*H347,2)</f>
        <v>0</v>
      </c>
      <c r="BL347" s="16" t="s">
        <v>136</v>
      </c>
      <c r="BM347" s="236" t="s">
        <v>504</v>
      </c>
    </row>
    <row r="348" s="2" customFormat="1">
      <c r="A348" s="37"/>
      <c r="B348" s="38"/>
      <c r="C348" s="39"/>
      <c r="D348" s="252" t="s">
        <v>171</v>
      </c>
      <c r="E348" s="39"/>
      <c r="F348" s="253" t="s">
        <v>374</v>
      </c>
      <c r="G348" s="39"/>
      <c r="H348" s="39"/>
      <c r="I348" s="143"/>
      <c r="J348" s="39"/>
      <c r="K348" s="39"/>
      <c r="L348" s="43"/>
      <c r="M348" s="254"/>
      <c r="N348" s="255"/>
      <c r="O348" s="90"/>
      <c r="P348" s="90"/>
      <c r="Q348" s="90"/>
      <c r="R348" s="90"/>
      <c r="S348" s="90"/>
      <c r="T348" s="91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T348" s="16" t="s">
        <v>171</v>
      </c>
      <c r="AU348" s="16" t="s">
        <v>90</v>
      </c>
    </row>
    <row r="349" s="2" customFormat="1" ht="16.5" customHeight="1">
      <c r="A349" s="37"/>
      <c r="B349" s="38"/>
      <c r="C349" s="278" t="s">
        <v>505</v>
      </c>
      <c r="D349" s="278" t="s">
        <v>328</v>
      </c>
      <c r="E349" s="279" t="s">
        <v>506</v>
      </c>
      <c r="F349" s="280" t="s">
        <v>507</v>
      </c>
      <c r="G349" s="281" t="s">
        <v>151</v>
      </c>
      <c r="H349" s="282">
        <v>8</v>
      </c>
      <c r="I349" s="283"/>
      <c r="J349" s="284">
        <f>ROUND(I349*H349,2)</f>
        <v>0</v>
      </c>
      <c r="K349" s="280" t="s">
        <v>179</v>
      </c>
      <c r="L349" s="285"/>
      <c r="M349" s="286" t="s">
        <v>1</v>
      </c>
      <c r="N349" s="287" t="s">
        <v>45</v>
      </c>
      <c r="O349" s="90"/>
      <c r="P349" s="234">
        <f>O349*H349</f>
        <v>0</v>
      </c>
      <c r="Q349" s="234">
        <v>0.00069999999999999999</v>
      </c>
      <c r="R349" s="234">
        <f>Q349*H349</f>
        <v>0.0055999999999999999</v>
      </c>
      <c r="S349" s="234">
        <v>0</v>
      </c>
      <c r="T349" s="235">
        <f>S349*H349</f>
        <v>0</v>
      </c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R349" s="236" t="s">
        <v>199</v>
      </c>
      <c r="AT349" s="236" t="s">
        <v>328</v>
      </c>
      <c r="AU349" s="236" t="s">
        <v>90</v>
      </c>
      <c r="AY349" s="16" t="s">
        <v>122</v>
      </c>
      <c r="BE349" s="237">
        <f>IF(N349="základní",J349,0)</f>
        <v>0</v>
      </c>
      <c r="BF349" s="237">
        <f>IF(N349="snížená",J349,0)</f>
        <v>0</v>
      </c>
      <c r="BG349" s="237">
        <f>IF(N349="zákl. přenesená",J349,0)</f>
        <v>0</v>
      </c>
      <c r="BH349" s="237">
        <f>IF(N349="sníž. přenesená",J349,0)</f>
        <v>0</v>
      </c>
      <c r="BI349" s="237">
        <f>IF(N349="nulová",J349,0)</f>
        <v>0</v>
      </c>
      <c r="BJ349" s="16" t="s">
        <v>88</v>
      </c>
      <c r="BK349" s="237">
        <f>ROUND(I349*H349,2)</f>
        <v>0</v>
      </c>
      <c r="BL349" s="16" t="s">
        <v>136</v>
      </c>
      <c r="BM349" s="236" t="s">
        <v>508</v>
      </c>
    </row>
    <row r="350" s="2" customFormat="1" ht="16.5" customHeight="1">
      <c r="A350" s="37"/>
      <c r="B350" s="38"/>
      <c r="C350" s="225" t="s">
        <v>509</v>
      </c>
      <c r="D350" s="225" t="s">
        <v>123</v>
      </c>
      <c r="E350" s="226" t="s">
        <v>510</v>
      </c>
      <c r="F350" s="227" t="s">
        <v>511</v>
      </c>
      <c r="G350" s="228" t="s">
        <v>151</v>
      </c>
      <c r="H350" s="229">
        <v>4</v>
      </c>
      <c r="I350" s="230"/>
      <c r="J350" s="231">
        <f>ROUND(I350*H350,2)</f>
        <v>0</v>
      </c>
      <c r="K350" s="227" t="s">
        <v>1</v>
      </c>
      <c r="L350" s="43"/>
      <c r="M350" s="232" t="s">
        <v>1</v>
      </c>
      <c r="N350" s="233" t="s">
        <v>45</v>
      </c>
      <c r="O350" s="90"/>
      <c r="P350" s="234">
        <f>O350*H350</f>
        <v>0</v>
      </c>
      <c r="Q350" s="234">
        <v>0.00018000000000000001</v>
      </c>
      <c r="R350" s="234">
        <f>Q350*H350</f>
        <v>0.00072000000000000005</v>
      </c>
      <c r="S350" s="234">
        <v>0</v>
      </c>
      <c r="T350" s="235">
        <f>S350*H350</f>
        <v>0</v>
      </c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R350" s="236" t="s">
        <v>136</v>
      </c>
      <c r="AT350" s="236" t="s">
        <v>123</v>
      </c>
      <c r="AU350" s="236" t="s">
        <v>90</v>
      </c>
      <c r="AY350" s="16" t="s">
        <v>122</v>
      </c>
      <c r="BE350" s="237">
        <f>IF(N350="základní",J350,0)</f>
        <v>0</v>
      </c>
      <c r="BF350" s="237">
        <f>IF(N350="snížená",J350,0)</f>
        <v>0</v>
      </c>
      <c r="BG350" s="237">
        <f>IF(N350="zákl. přenesená",J350,0)</f>
        <v>0</v>
      </c>
      <c r="BH350" s="237">
        <f>IF(N350="sníž. přenesená",J350,0)</f>
        <v>0</v>
      </c>
      <c r="BI350" s="237">
        <f>IF(N350="nulová",J350,0)</f>
        <v>0</v>
      </c>
      <c r="BJ350" s="16" t="s">
        <v>88</v>
      </c>
      <c r="BK350" s="237">
        <f>ROUND(I350*H350,2)</f>
        <v>0</v>
      </c>
      <c r="BL350" s="16" t="s">
        <v>136</v>
      </c>
      <c r="BM350" s="236" t="s">
        <v>512</v>
      </c>
    </row>
    <row r="351" s="2" customFormat="1">
      <c r="A351" s="37"/>
      <c r="B351" s="38"/>
      <c r="C351" s="39"/>
      <c r="D351" s="252" t="s">
        <v>171</v>
      </c>
      <c r="E351" s="39"/>
      <c r="F351" s="253" t="s">
        <v>374</v>
      </c>
      <c r="G351" s="39"/>
      <c r="H351" s="39"/>
      <c r="I351" s="143"/>
      <c r="J351" s="39"/>
      <c r="K351" s="39"/>
      <c r="L351" s="43"/>
      <c r="M351" s="254"/>
      <c r="N351" s="255"/>
      <c r="O351" s="90"/>
      <c r="P351" s="90"/>
      <c r="Q351" s="90"/>
      <c r="R351" s="90"/>
      <c r="S351" s="90"/>
      <c r="T351" s="91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T351" s="16" t="s">
        <v>171</v>
      </c>
      <c r="AU351" s="16" t="s">
        <v>90</v>
      </c>
    </row>
    <row r="352" s="2" customFormat="1" ht="24" customHeight="1">
      <c r="A352" s="37"/>
      <c r="B352" s="38"/>
      <c r="C352" s="225" t="s">
        <v>513</v>
      </c>
      <c r="D352" s="225" t="s">
        <v>123</v>
      </c>
      <c r="E352" s="226" t="s">
        <v>514</v>
      </c>
      <c r="F352" s="227" t="s">
        <v>515</v>
      </c>
      <c r="G352" s="228" t="s">
        <v>151</v>
      </c>
      <c r="H352" s="229">
        <v>4</v>
      </c>
      <c r="I352" s="230"/>
      <c r="J352" s="231">
        <f>ROUND(I352*H352,2)</f>
        <v>0</v>
      </c>
      <c r="K352" s="227" t="s">
        <v>179</v>
      </c>
      <c r="L352" s="43"/>
      <c r="M352" s="232" t="s">
        <v>1</v>
      </c>
      <c r="N352" s="233" t="s">
        <v>45</v>
      </c>
      <c r="O352" s="90"/>
      <c r="P352" s="234">
        <f>O352*H352</f>
        <v>0</v>
      </c>
      <c r="Q352" s="234">
        <v>0.14494000000000001</v>
      </c>
      <c r="R352" s="234">
        <f>Q352*H352</f>
        <v>0.57976000000000005</v>
      </c>
      <c r="S352" s="234">
        <v>0</v>
      </c>
      <c r="T352" s="235">
        <f>S352*H352</f>
        <v>0</v>
      </c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R352" s="236" t="s">
        <v>136</v>
      </c>
      <c r="AT352" s="236" t="s">
        <v>123</v>
      </c>
      <c r="AU352" s="236" t="s">
        <v>90</v>
      </c>
      <c r="AY352" s="16" t="s">
        <v>122</v>
      </c>
      <c r="BE352" s="237">
        <f>IF(N352="základní",J352,0)</f>
        <v>0</v>
      </c>
      <c r="BF352" s="237">
        <f>IF(N352="snížená",J352,0)</f>
        <v>0</v>
      </c>
      <c r="BG352" s="237">
        <f>IF(N352="zákl. přenesená",J352,0)</f>
        <v>0</v>
      </c>
      <c r="BH352" s="237">
        <f>IF(N352="sníž. přenesená",J352,0)</f>
        <v>0</v>
      </c>
      <c r="BI352" s="237">
        <f>IF(N352="nulová",J352,0)</f>
        <v>0</v>
      </c>
      <c r="BJ352" s="16" t="s">
        <v>88</v>
      </c>
      <c r="BK352" s="237">
        <f>ROUND(I352*H352,2)</f>
        <v>0</v>
      </c>
      <c r="BL352" s="16" t="s">
        <v>136</v>
      </c>
      <c r="BM352" s="236" t="s">
        <v>516</v>
      </c>
    </row>
    <row r="353" s="2" customFormat="1">
      <c r="A353" s="37"/>
      <c r="B353" s="38"/>
      <c r="C353" s="39"/>
      <c r="D353" s="252" t="s">
        <v>171</v>
      </c>
      <c r="E353" s="39"/>
      <c r="F353" s="253" t="s">
        <v>374</v>
      </c>
      <c r="G353" s="39"/>
      <c r="H353" s="39"/>
      <c r="I353" s="143"/>
      <c r="J353" s="39"/>
      <c r="K353" s="39"/>
      <c r="L353" s="43"/>
      <c r="M353" s="254"/>
      <c r="N353" s="255"/>
      <c r="O353" s="90"/>
      <c r="P353" s="90"/>
      <c r="Q353" s="90"/>
      <c r="R353" s="90"/>
      <c r="S353" s="90"/>
      <c r="T353" s="91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T353" s="16" t="s">
        <v>171</v>
      </c>
      <c r="AU353" s="16" t="s">
        <v>90</v>
      </c>
    </row>
    <row r="354" s="2" customFormat="1" ht="24" customHeight="1">
      <c r="A354" s="37"/>
      <c r="B354" s="38"/>
      <c r="C354" s="278" t="s">
        <v>517</v>
      </c>
      <c r="D354" s="278" t="s">
        <v>328</v>
      </c>
      <c r="E354" s="279" t="s">
        <v>518</v>
      </c>
      <c r="F354" s="280" t="s">
        <v>519</v>
      </c>
      <c r="G354" s="281" t="s">
        <v>151</v>
      </c>
      <c r="H354" s="282">
        <v>2</v>
      </c>
      <c r="I354" s="283"/>
      <c r="J354" s="284">
        <f>ROUND(I354*H354,2)</f>
        <v>0</v>
      </c>
      <c r="K354" s="280" t="s">
        <v>179</v>
      </c>
      <c r="L354" s="285"/>
      <c r="M354" s="286" t="s">
        <v>1</v>
      </c>
      <c r="N354" s="287" t="s">
        <v>45</v>
      </c>
      <c r="O354" s="90"/>
      <c r="P354" s="234">
        <f>O354*H354</f>
        <v>0</v>
      </c>
      <c r="Q354" s="234">
        <v>0.071999999999999995</v>
      </c>
      <c r="R354" s="234">
        <f>Q354*H354</f>
        <v>0.14399999999999999</v>
      </c>
      <c r="S354" s="234">
        <v>0</v>
      </c>
      <c r="T354" s="235">
        <f>S354*H354</f>
        <v>0</v>
      </c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R354" s="236" t="s">
        <v>199</v>
      </c>
      <c r="AT354" s="236" t="s">
        <v>328</v>
      </c>
      <c r="AU354" s="236" t="s">
        <v>90</v>
      </c>
      <c r="AY354" s="16" t="s">
        <v>122</v>
      </c>
      <c r="BE354" s="237">
        <f>IF(N354="základní",J354,0)</f>
        <v>0</v>
      </c>
      <c r="BF354" s="237">
        <f>IF(N354="snížená",J354,0)</f>
        <v>0</v>
      </c>
      <c r="BG354" s="237">
        <f>IF(N354="zákl. přenesená",J354,0)</f>
        <v>0</v>
      </c>
      <c r="BH354" s="237">
        <f>IF(N354="sníž. přenesená",J354,0)</f>
        <v>0</v>
      </c>
      <c r="BI354" s="237">
        <f>IF(N354="nulová",J354,0)</f>
        <v>0</v>
      </c>
      <c r="BJ354" s="16" t="s">
        <v>88</v>
      </c>
      <c r="BK354" s="237">
        <f>ROUND(I354*H354,2)</f>
        <v>0</v>
      </c>
      <c r="BL354" s="16" t="s">
        <v>136</v>
      </c>
      <c r="BM354" s="236" t="s">
        <v>520</v>
      </c>
    </row>
    <row r="355" s="2" customFormat="1" ht="24" customHeight="1">
      <c r="A355" s="37"/>
      <c r="B355" s="38"/>
      <c r="C355" s="278" t="s">
        <v>521</v>
      </c>
      <c r="D355" s="278" t="s">
        <v>328</v>
      </c>
      <c r="E355" s="279" t="s">
        <v>522</v>
      </c>
      <c r="F355" s="280" t="s">
        <v>523</v>
      </c>
      <c r="G355" s="281" t="s">
        <v>151</v>
      </c>
      <c r="H355" s="282">
        <v>2</v>
      </c>
      <c r="I355" s="283"/>
      <c r="J355" s="284">
        <f>ROUND(I355*H355,2)</f>
        <v>0</v>
      </c>
      <c r="K355" s="280" t="s">
        <v>1</v>
      </c>
      <c r="L355" s="285"/>
      <c r="M355" s="286" t="s">
        <v>1</v>
      </c>
      <c r="N355" s="287" t="s">
        <v>45</v>
      </c>
      <c r="O355" s="90"/>
      <c r="P355" s="234">
        <f>O355*H355</f>
        <v>0</v>
      </c>
      <c r="Q355" s="234">
        <v>0.097000000000000003</v>
      </c>
      <c r="R355" s="234">
        <f>Q355*H355</f>
        <v>0.19400000000000001</v>
      </c>
      <c r="S355" s="234">
        <v>0</v>
      </c>
      <c r="T355" s="235">
        <f>S355*H355</f>
        <v>0</v>
      </c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R355" s="236" t="s">
        <v>199</v>
      </c>
      <c r="AT355" s="236" t="s">
        <v>328</v>
      </c>
      <c r="AU355" s="236" t="s">
        <v>90</v>
      </c>
      <c r="AY355" s="16" t="s">
        <v>122</v>
      </c>
      <c r="BE355" s="237">
        <f>IF(N355="základní",J355,0)</f>
        <v>0</v>
      </c>
      <c r="BF355" s="237">
        <f>IF(N355="snížená",J355,0)</f>
        <v>0</v>
      </c>
      <c r="BG355" s="237">
        <f>IF(N355="zákl. přenesená",J355,0)</f>
        <v>0</v>
      </c>
      <c r="BH355" s="237">
        <f>IF(N355="sníž. přenesená",J355,0)</f>
        <v>0</v>
      </c>
      <c r="BI355" s="237">
        <f>IF(N355="nulová",J355,0)</f>
        <v>0</v>
      </c>
      <c r="BJ355" s="16" t="s">
        <v>88</v>
      </c>
      <c r="BK355" s="237">
        <f>ROUND(I355*H355,2)</f>
        <v>0</v>
      </c>
      <c r="BL355" s="16" t="s">
        <v>136</v>
      </c>
      <c r="BM355" s="236" t="s">
        <v>524</v>
      </c>
    </row>
    <row r="356" s="2" customFormat="1" ht="24" customHeight="1">
      <c r="A356" s="37"/>
      <c r="B356" s="38"/>
      <c r="C356" s="278" t="s">
        <v>525</v>
      </c>
      <c r="D356" s="278" t="s">
        <v>328</v>
      </c>
      <c r="E356" s="279" t="s">
        <v>526</v>
      </c>
      <c r="F356" s="280" t="s">
        <v>527</v>
      </c>
      <c r="G356" s="281" t="s">
        <v>151</v>
      </c>
      <c r="H356" s="282">
        <v>4</v>
      </c>
      <c r="I356" s="283"/>
      <c r="J356" s="284">
        <f>ROUND(I356*H356,2)</f>
        <v>0</v>
      </c>
      <c r="K356" s="280" t="s">
        <v>179</v>
      </c>
      <c r="L356" s="285"/>
      <c r="M356" s="286" t="s">
        <v>1</v>
      </c>
      <c r="N356" s="287" t="s">
        <v>45</v>
      </c>
      <c r="O356" s="90"/>
      <c r="P356" s="234">
        <f>O356*H356</f>
        <v>0</v>
      </c>
      <c r="Q356" s="234">
        <v>0.027</v>
      </c>
      <c r="R356" s="234">
        <f>Q356*H356</f>
        <v>0.108</v>
      </c>
      <c r="S356" s="234">
        <v>0</v>
      </c>
      <c r="T356" s="235">
        <f>S356*H356</f>
        <v>0</v>
      </c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R356" s="236" t="s">
        <v>199</v>
      </c>
      <c r="AT356" s="236" t="s">
        <v>328</v>
      </c>
      <c r="AU356" s="236" t="s">
        <v>90</v>
      </c>
      <c r="AY356" s="16" t="s">
        <v>122</v>
      </c>
      <c r="BE356" s="237">
        <f>IF(N356="základní",J356,0)</f>
        <v>0</v>
      </c>
      <c r="BF356" s="237">
        <f>IF(N356="snížená",J356,0)</f>
        <v>0</v>
      </c>
      <c r="BG356" s="237">
        <f>IF(N356="zákl. přenesená",J356,0)</f>
        <v>0</v>
      </c>
      <c r="BH356" s="237">
        <f>IF(N356="sníž. přenesená",J356,0)</f>
        <v>0</v>
      </c>
      <c r="BI356" s="237">
        <f>IF(N356="nulová",J356,0)</f>
        <v>0</v>
      </c>
      <c r="BJ356" s="16" t="s">
        <v>88</v>
      </c>
      <c r="BK356" s="237">
        <f>ROUND(I356*H356,2)</f>
        <v>0</v>
      </c>
      <c r="BL356" s="16" t="s">
        <v>136</v>
      </c>
      <c r="BM356" s="236" t="s">
        <v>528</v>
      </c>
    </row>
    <row r="357" s="2" customFormat="1" ht="16.5" customHeight="1">
      <c r="A357" s="37"/>
      <c r="B357" s="38"/>
      <c r="C357" s="278" t="s">
        <v>529</v>
      </c>
      <c r="D357" s="278" t="s">
        <v>328</v>
      </c>
      <c r="E357" s="279" t="s">
        <v>530</v>
      </c>
      <c r="F357" s="280" t="s">
        <v>531</v>
      </c>
      <c r="G357" s="281" t="s">
        <v>151</v>
      </c>
      <c r="H357" s="282">
        <v>4</v>
      </c>
      <c r="I357" s="283"/>
      <c r="J357" s="284">
        <f>ROUND(I357*H357,2)</f>
        <v>0</v>
      </c>
      <c r="K357" s="280" t="s">
        <v>179</v>
      </c>
      <c r="L357" s="285"/>
      <c r="M357" s="286" t="s">
        <v>1</v>
      </c>
      <c r="N357" s="287" t="s">
        <v>45</v>
      </c>
      <c r="O357" s="90"/>
      <c r="P357" s="234">
        <f>O357*H357</f>
        <v>0</v>
      </c>
      <c r="Q357" s="234">
        <v>0.058000000000000003</v>
      </c>
      <c r="R357" s="234">
        <f>Q357*H357</f>
        <v>0.23200000000000001</v>
      </c>
      <c r="S357" s="234">
        <v>0</v>
      </c>
      <c r="T357" s="235">
        <f>S357*H357</f>
        <v>0</v>
      </c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R357" s="236" t="s">
        <v>199</v>
      </c>
      <c r="AT357" s="236" t="s">
        <v>328</v>
      </c>
      <c r="AU357" s="236" t="s">
        <v>90</v>
      </c>
      <c r="AY357" s="16" t="s">
        <v>122</v>
      </c>
      <c r="BE357" s="237">
        <f>IF(N357="základní",J357,0)</f>
        <v>0</v>
      </c>
      <c r="BF357" s="237">
        <f>IF(N357="snížená",J357,0)</f>
        <v>0</v>
      </c>
      <c r="BG357" s="237">
        <f>IF(N357="zákl. přenesená",J357,0)</f>
        <v>0</v>
      </c>
      <c r="BH357" s="237">
        <f>IF(N357="sníž. přenesená",J357,0)</f>
        <v>0</v>
      </c>
      <c r="BI357" s="237">
        <f>IF(N357="nulová",J357,0)</f>
        <v>0</v>
      </c>
      <c r="BJ357" s="16" t="s">
        <v>88</v>
      </c>
      <c r="BK357" s="237">
        <f>ROUND(I357*H357,2)</f>
        <v>0</v>
      </c>
      <c r="BL357" s="16" t="s">
        <v>136</v>
      </c>
      <c r="BM357" s="236" t="s">
        <v>532</v>
      </c>
    </row>
    <row r="358" s="2" customFormat="1" ht="24" customHeight="1">
      <c r="A358" s="37"/>
      <c r="B358" s="38"/>
      <c r="C358" s="278" t="s">
        <v>533</v>
      </c>
      <c r="D358" s="278" t="s">
        <v>328</v>
      </c>
      <c r="E358" s="279" t="s">
        <v>534</v>
      </c>
      <c r="F358" s="280" t="s">
        <v>535</v>
      </c>
      <c r="G358" s="281" t="s">
        <v>151</v>
      </c>
      <c r="H358" s="282">
        <v>4</v>
      </c>
      <c r="I358" s="283"/>
      <c r="J358" s="284">
        <f>ROUND(I358*H358,2)</f>
        <v>0</v>
      </c>
      <c r="K358" s="280" t="s">
        <v>1</v>
      </c>
      <c r="L358" s="285"/>
      <c r="M358" s="286" t="s">
        <v>1</v>
      </c>
      <c r="N358" s="287" t="s">
        <v>45</v>
      </c>
      <c r="O358" s="90"/>
      <c r="P358" s="234">
        <f>O358*H358</f>
        <v>0</v>
      </c>
      <c r="Q358" s="234">
        <v>0.080000000000000002</v>
      </c>
      <c r="R358" s="234">
        <f>Q358*H358</f>
        <v>0.32000000000000001</v>
      </c>
      <c r="S358" s="234">
        <v>0</v>
      </c>
      <c r="T358" s="235">
        <f>S358*H358</f>
        <v>0</v>
      </c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R358" s="236" t="s">
        <v>199</v>
      </c>
      <c r="AT358" s="236" t="s">
        <v>328</v>
      </c>
      <c r="AU358" s="236" t="s">
        <v>90</v>
      </c>
      <c r="AY358" s="16" t="s">
        <v>122</v>
      </c>
      <c r="BE358" s="237">
        <f>IF(N358="základní",J358,0)</f>
        <v>0</v>
      </c>
      <c r="BF358" s="237">
        <f>IF(N358="snížená",J358,0)</f>
        <v>0</v>
      </c>
      <c r="BG358" s="237">
        <f>IF(N358="zákl. přenesená",J358,0)</f>
        <v>0</v>
      </c>
      <c r="BH358" s="237">
        <f>IF(N358="sníž. přenesená",J358,0)</f>
        <v>0</v>
      </c>
      <c r="BI358" s="237">
        <f>IF(N358="nulová",J358,0)</f>
        <v>0</v>
      </c>
      <c r="BJ358" s="16" t="s">
        <v>88</v>
      </c>
      <c r="BK358" s="237">
        <f>ROUND(I358*H358,2)</f>
        <v>0</v>
      </c>
      <c r="BL358" s="16" t="s">
        <v>136</v>
      </c>
      <c r="BM358" s="236" t="s">
        <v>536</v>
      </c>
    </row>
    <row r="359" s="2" customFormat="1" ht="24" customHeight="1">
      <c r="A359" s="37"/>
      <c r="B359" s="38"/>
      <c r="C359" s="278" t="s">
        <v>537</v>
      </c>
      <c r="D359" s="278" t="s">
        <v>328</v>
      </c>
      <c r="E359" s="279" t="s">
        <v>538</v>
      </c>
      <c r="F359" s="280" t="s">
        <v>539</v>
      </c>
      <c r="G359" s="281" t="s">
        <v>151</v>
      </c>
      <c r="H359" s="282">
        <v>4</v>
      </c>
      <c r="I359" s="283"/>
      <c r="J359" s="284">
        <f>ROUND(I359*H359,2)</f>
        <v>0</v>
      </c>
      <c r="K359" s="280" t="s">
        <v>179</v>
      </c>
      <c r="L359" s="285"/>
      <c r="M359" s="286" t="s">
        <v>1</v>
      </c>
      <c r="N359" s="287" t="s">
        <v>45</v>
      </c>
      <c r="O359" s="90"/>
      <c r="P359" s="234">
        <f>O359*H359</f>
        <v>0</v>
      </c>
      <c r="Q359" s="234">
        <v>0.057000000000000002</v>
      </c>
      <c r="R359" s="234">
        <f>Q359*H359</f>
        <v>0.22800000000000001</v>
      </c>
      <c r="S359" s="234">
        <v>0</v>
      </c>
      <c r="T359" s="235">
        <f>S359*H359</f>
        <v>0</v>
      </c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R359" s="236" t="s">
        <v>199</v>
      </c>
      <c r="AT359" s="236" t="s">
        <v>328</v>
      </c>
      <c r="AU359" s="236" t="s">
        <v>90</v>
      </c>
      <c r="AY359" s="16" t="s">
        <v>122</v>
      </c>
      <c r="BE359" s="237">
        <f>IF(N359="základní",J359,0)</f>
        <v>0</v>
      </c>
      <c r="BF359" s="237">
        <f>IF(N359="snížená",J359,0)</f>
        <v>0</v>
      </c>
      <c r="BG359" s="237">
        <f>IF(N359="zákl. přenesená",J359,0)</f>
        <v>0</v>
      </c>
      <c r="BH359" s="237">
        <f>IF(N359="sníž. přenesená",J359,0)</f>
        <v>0</v>
      </c>
      <c r="BI359" s="237">
        <f>IF(N359="nulová",J359,0)</f>
        <v>0</v>
      </c>
      <c r="BJ359" s="16" t="s">
        <v>88</v>
      </c>
      <c r="BK359" s="237">
        <f>ROUND(I359*H359,2)</f>
        <v>0</v>
      </c>
      <c r="BL359" s="16" t="s">
        <v>136</v>
      </c>
      <c r="BM359" s="236" t="s">
        <v>540</v>
      </c>
    </row>
    <row r="360" s="2" customFormat="1" ht="24" customHeight="1">
      <c r="A360" s="37"/>
      <c r="B360" s="38"/>
      <c r="C360" s="225" t="s">
        <v>541</v>
      </c>
      <c r="D360" s="225" t="s">
        <v>123</v>
      </c>
      <c r="E360" s="226" t="s">
        <v>542</v>
      </c>
      <c r="F360" s="227" t="s">
        <v>543</v>
      </c>
      <c r="G360" s="228" t="s">
        <v>151</v>
      </c>
      <c r="H360" s="229">
        <v>4</v>
      </c>
      <c r="I360" s="230"/>
      <c r="J360" s="231">
        <f>ROUND(I360*H360,2)</f>
        <v>0</v>
      </c>
      <c r="K360" s="227" t="s">
        <v>179</v>
      </c>
      <c r="L360" s="43"/>
      <c r="M360" s="232" t="s">
        <v>1</v>
      </c>
      <c r="N360" s="233" t="s">
        <v>45</v>
      </c>
      <c r="O360" s="90"/>
      <c r="P360" s="234">
        <f>O360*H360</f>
        <v>0</v>
      </c>
      <c r="Q360" s="234">
        <v>0.21734000000000001</v>
      </c>
      <c r="R360" s="234">
        <f>Q360*H360</f>
        <v>0.86936000000000002</v>
      </c>
      <c r="S360" s="234">
        <v>0</v>
      </c>
      <c r="T360" s="235">
        <f>S360*H360</f>
        <v>0</v>
      </c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R360" s="236" t="s">
        <v>136</v>
      </c>
      <c r="AT360" s="236" t="s">
        <v>123</v>
      </c>
      <c r="AU360" s="236" t="s">
        <v>90</v>
      </c>
      <c r="AY360" s="16" t="s">
        <v>122</v>
      </c>
      <c r="BE360" s="237">
        <f>IF(N360="základní",J360,0)</f>
        <v>0</v>
      </c>
      <c r="BF360" s="237">
        <f>IF(N360="snížená",J360,0)</f>
        <v>0</v>
      </c>
      <c r="BG360" s="237">
        <f>IF(N360="zákl. přenesená",J360,0)</f>
        <v>0</v>
      </c>
      <c r="BH360" s="237">
        <f>IF(N360="sníž. přenesená",J360,0)</f>
        <v>0</v>
      </c>
      <c r="BI360" s="237">
        <f>IF(N360="nulová",J360,0)</f>
        <v>0</v>
      </c>
      <c r="BJ360" s="16" t="s">
        <v>88</v>
      </c>
      <c r="BK360" s="237">
        <f>ROUND(I360*H360,2)</f>
        <v>0</v>
      </c>
      <c r="BL360" s="16" t="s">
        <v>136</v>
      </c>
      <c r="BM360" s="236" t="s">
        <v>544</v>
      </c>
    </row>
    <row r="361" s="2" customFormat="1">
      <c r="A361" s="37"/>
      <c r="B361" s="38"/>
      <c r="C361" s="39"/>
      <c r="D361" s="252" t="s">
        <v>171</v>
      </c>
      <c r="E361" s="39"/>
      <c r="F361" s="253" t="s">
        <v>374</v>
      </c>
      <c r="G361" s="39"/>
      <c r="H361" s="39"/>
      <c r="I361" s="143"/>
      <c r="J361" s="39"/>
      <c r="K361" s="39"/>
      <c r="L361" s="43"/>
      <c r="M361" s="254"/>
      <c r="N361" s="255"/>
      <c r="O361" s="90"/>
      <c r="P361" s="90"/>
      <c r="Q361" s="90"/>
      <c r="R361" s="90"/>
      <c r="S361" s="90"/>
      <c r="T361" s="91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T361" s="16" t="s">
        <v>171</v>
      </c>
      <c r="AU361" s="16" t="s">
        <v>90</v>
      </c>
    </row>
    <row r="362" s="2" customFormat="1" ht="16.5" customHeight="1">
      <c r="A362" s="37"/>
      <c r="B362" s="38"/>
      <c r="C362" s="278" t="s">
        <v>545</v>
      </c>
      <c r="D362" s="278" t="s">
        <v>328</v>
      </c>
      <c r="E362" s="279" t="s">
        <v>546</v>
      </c>
      <c r="F362" s="280" t="s">
        <v>547</v>
      </c>
      <c r="G362" s="281" t="s">
        <v>151</v>
      </c>
      <c r="H362" s="282">
        <v>4</v>
      </c>
      <c r="I362" s="283"/>
      <c r="J362" s="284">
        <f>ROUND(I362*H362,2)</f>
        <v>0</v>
      </c>
      <c r="K362" s="280" t="s">
        <v>1</v>
      </c>
      <c r="L362" s="285"/>
      <c r="M362" s="286" t="s">
        <v>1</v>
      </c>
      <c r="N362" s="287" t="s">
        <v>45</v>
      </c>
      <c r="O362" s="90"/>
      <c r="P362" s="234">
        <f>O362*H362</f>
        <v>0</v>
      </c>
      <c r="Q362" s="234">
        <v>0.038600000000000002</v>
      </c>
      <c r="R362" s="234">
        <f>Q362*H362</f>
        <v>0.15440000000000001</v>
      </c>
      <c r="S362" s="234">
        <v>0</v>
      </c>
      <c r="T362" s="235">
        <f>S362*H362</f>
        <v>0</v>
      </c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R362" s="236" t="s">
        <v>199</v>
      </c>
      <c r="AT362" s="236" t="s">
        <v>328</v>
      </c>
      <c r="AU362" s="236" t="s">
        <v>90</v>
      </c>
      <c r="AY362" s="16" t="s">
        <v>122</v>
      </c>
      <c r="BE362" s="237">
        <f>IF(N362="základní",J362,0)</f>
        <v>0</v>
      </c>
      <c r="BF362" s="237">
        <f>IF(N362="snížená",J362,0)</f>
        <v>0</v>
      </c>
      <c r="BG362" s="237">
        <f>IF(N362="zákl. přenesená",J362,0)</f>
        <v>0</v>
      </c>
      <c r="BH362" s="237">
        <f>IF(N362="sníž. přenesená",J362,0)</f>
        <v>0</v>
      </c>
      <c r="BI362" s="237">
        <f>IF(N362="nulová",J362,0)</f>
        <v>0</v>
      </c>
      <c r="BJ362" s="16" t="s">
        <v>88</v>
      </c>
      <c r="BK362" s="237">
        <f>ROUND(I362*H362,2)</f>
        <v>0</v>
      </c>
      <c r="BL362" s="16" t="s">
        <v>136</v>
      </c>
      <c r="BM362" s="236" t="s">
        <v>548</v>
      </c>
    </row>
    <row r="363" s="2" customFormat="1" ht="16.5" customHeight="1">
      <c r="A363" s="37"/>
      <c r="B363" s="38"/>
      <c r="C363" s="278" t="s">
        <v>549</v>
      </c>
      <c r="D363" s="278" t="s">
        <v>328</v>
      </c>
      <c r="E363" s="279" t="s">
        <v>550</v>
      </c>
      <c r="F363" s="280" t="s">
        <v>551</v>
      </c>
      <c r="G363" s="281" t="s">
        <v>151</v>
      </c>
      <c r="H363" s="282">
        <v>4</v>
      </c>
      <c r="I363" s="283"/>
      <c r="J363" s="284">
        <f>ROUND(I363*H363,2)</f>
        <v>0</v>
      </c>
      <c r="K363" s="280" t="s">
        <v>1</v>
      </c>
      <c r="L363" s="285"/>
      <c r="M363" s="286" t="s">
        <v>1</v>
      </c>
      <c r="N363" s="287" t="s">
        <v>45</v>
      </c>
      <c r="O363" s="90"/>
      <c r="P363" s="234">
        <f>O363*H363</f>
        <v>0</v>
      </c>
      <c r="Q363" s="234">
        <v>0.0044999999999999997</v>
      </c>
      <c r="R363" s="234">
        <f>Q363*H363</f>
        <v>0.017999999999999999</v>
      </c>
      <c r="S363" s="234">
        <v>0</v>
      </c>
      <c r="T363" s="235">
        <f>S363*H363</f>
        <v>0</v>
      </c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R363" s="236" t="s">
        <v>199</v>
      </c>
      <c r="AT363" s="236" t="s">
        <v>328</v>
      </c>
      <c r="AU363" s="236" t="s">
        <v>90</v>
      </c>
      <c r="AY363" s="16" t="s">
        <v>122</v>
      </c>
      <c r="BE363" s="237">
        <f>IF(N363="základní",J363,0)</f>
        <v>0</v>
      </c>
      <c r="BF363" s="237">
        <f>IF(N363="snížená",J363,0)</f>
        <v>0</v>
      </c>
      <c r="BG363" s="237">
        <f>IF(N363="zákl. přenesená",J363,0)</f>
        <v>0</v>
      </c>
      <c r="BH363" s="237">
        <f>IF(N363="sníž. přenesená",J363,0)</f>
        <v>0</v>
      </c>
      <c r="BI363" s="237">
        <f>IF(N363="nulová",J363,0)</f>
        <v>0</v>
      </c>
      <c r="BJ363" s="16" t="s">
        <v>88</v>
      </c>
      <c r="BK363" s="237">
        <f>ROUND(I363*H363,2)</f>
        <v>0</v>
      </c>
      <c r="BL363" s="16" t="s">
        <v>136</v>
      </c>
      <c r="BM363" s="236" t="s">
        <v>552</v>
      </c>
    </row>
    <row r="364" s="2" customFormat="1" ht="24" customHeight="1">
      <c r="A364" s="37"/>
      <c r="B364" s="38"/>
      <c r="C364" s="225" t="s">
        <v>553</v>
      </c>
      <c r="D364" s="225" t="s">
        <v>123</v>
      </c>
      <c r="E364" s="226" t="s">
        <v>554</v>
      </c>
      <c r="F364" s="227" t="s">
        <v>555</v>
      </c>
      <c r="G364" s="228" t="s">
        <v>151</v>
      </c>
      <c r="H364" s="229">
        <v>1</v>
      </c>
      <c r="I364" s="230"/>
      <c r="J364" s="231">
        <f>ROUND(I364*H364,2)</f>
        <v>0</v>
      </c>
      <c r="K364" s="227" t="s">
        <v>179</v>
      </c>
      <c r="L364" s="43"/>
      <c r="M364" s="232" t="s">
        <v>1</v>
      </c>
      <c r="N364" s="233" t="s">
        <v>45</v>
      </c>
      <c r="O364" s="90"/>
      <c r="P364" s="234">
        <f>O364*H364</f>
        <v>0</v>
      </c>
      <c r="Q364" s="234">
        <v>0.42368</v>
      </c>
      <c r="R364" s="234">
        <f>Q364*H364</f>
        <v>0.42368</v>
      </c>
      <c r="S364" s="234">
        <v>0</v>
      </c>
      <c r="T364" s="235">
        <f>S364*H364</f>
        <v>0</v>
      </c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R364" s="236" t="s">
        <v>136</v>
      </c>
      <c r="AT364" s="236" t="s">
        <v>123</v>
      </c>
      <c r="AU364" s="236" t="s">
        <v>90</v>
      </c>
      <c r="AY364" s="16" t="s">
        <v>122</v>
      </c>
      <c r="BE364" s="237">
        <f>IF(N364="základní",J364,0)</f>
        <v>0</v>
      </c>
      <c r="BF364" s="237">
        <f>IF(N364="snížená",J364,0)</f>
        <v>0</v>
      </c>
      <c r="BG364" s="237">
        <f>IF(N364="zákl. přenesená",J364,0)</f>
        <v>0</v>
      </c>
      <c r="BH364" s="237">
        <f>IF(N364="sníž. přenesená",J364,0)</f>
        <v>0</v>
      </c>
      <c r="BI364" s="237">
        <f>IF(N364="nulová",J364,0)</f>
        <v>0</v>
      </c>
      <c r="BJ364" s="16" t="s">
        <v>88</v>
      </c>
      <c r="BK364" s="237">
        <f>ROUND(I364*H364,2)</f>
        <v>0</v>
      </c>
      <c r="BL364" s="16" t="s">
        <v>136</v>
      </c>
      <c r="BM364" s="236" t="s">
        <v>556</v>
      </c>
    </row>
    <row r="365" s="2" customFormat="1">
      <c r="A365" s="37"/>
      <c r="B365" s="38"/>
      <c r="C365" s="39"/>
      <c r="D365" s="252" t="s">
        <v>171</v>
      </c>
      <c r="E365" s="39"/>
      <c r="F365" s="253" t="s">
        <v>374</v>
      </c>
      <c r="G365" s="39"/>
      <c r="H365" s="39"/>
      <c r="I365" s="143"/>
      <c r="J365" s="39"/>
      <c r="K365" s="39"/>
      <c r="L365" s="43"/>
      <c r="M365" s="254"/>
      <c r="N365" s="255"/>
      <c r="O365" s="90"/>
      <c r="P365" s="90"/>
      <c r="Q365" s="90"/>
      <c r="R365" s="90"/>
      <c r="S365" s="90"/>
      <c r="T365" s="91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T365" s="16" t="s">
        <v>171</v>
      </c>
      <c r="AU365" s="16" t="s">
        <v>90</v>
      </c>
    </row>
    <row r="366" s="2" customFormat="1" ht="24" customHeight="1">
      <c r="A366" s="37"/>
      <c r="B366" s="38"/>
      <c r="C366" s="225" t="s">
        <v>557</v>
      </c>
      <c r="D366" s="225" t="s">
        <v>123</v>
      </c>
      <c r="E366" s="226" t="s">
        <v>558</v>
      </c>
      <c r="F366" s="227" t="s">
        <v>559</v>
      </c>
      <c r="G366" s="228" t="s">
        <v>151</v>
      </c>
      <c r="H366" s="229">
        <v>5</v>
      </c>
      <c r="I366" s="230"/>
      <c r="J366" s="231">
        <f>ROUND(I366*H366,2)</f>
        <v>0</v>
      </c>
      <c r="K366" s="227" t="s">
        <v>179</v>
      </c>
      <c r="L366" s="43"/>
      <c r="M366" s="232" t="s">
        <v>1</v>
      </c>
      <c r="N366" s="233" t="s">
        <v>45</v>
      </c>
      <c r="O366" s="90"/>
      <c r="P366" s="234">
        <f>O366*H366</f>
        <v>0</v>
      </c>
      <c r="Q366" s="234">
        <v>0.42080000000000001</v>
      </c>
      <c r="R366" s="234">
        <f>Q366*H366</f>
        <v>2.1040000000000001</v>
      </c>
      <c r="S366" s="234">
        <v>0</v>
      </c>
      <c r="T366" s="235">
        <f>S366*H366</f>
        <v>0</v>
      </c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R366" s="236" t="s">
        <v>136</v>
      </c>
      <c r="AT366" s="236" t="s">
        <v>123</v>
      </c>
      <c r="AU366" s="236" t="s">
        <v>90</v>
      </c>
      <c r="AY366" s="16" t="s">
        <v>122</v>
      </c>
      <c r="BE366" s="237">
        <f>IF(N366="základní",J366,0)</f>
        <v>0</v>
      </c>
      <c r="BF366" s="237">
        <f>IF(N366="snížená",J366,0)</f>
        <v>0</v>
      </c>
      <c r="BG366" s="237">
        <f>IF(N366="zákl. přenesená",J366,0)</f>
        <v>0</v>
      </c>
      <c r="BH366" s="237">
        <f>IF(N366="sníž. přenesená",J366,0)</f>
        <v>0</v>
      </c>
      <c r="BI366" s="237">
        <f>IF(N366="nulová",J366,0)</f>
        <v>0</v>
      </c>
      <c r="BJ366" s="16" t="s">
        <v>88</v>
      </c>
      <c r="BK366" s="237">
        <f>ROUND(I366*H366,2)</f>
        <v>0</v>
      </c>
      <c r="BL366" s="16" t="s">
        <v>136</v>
      </c>
      <c r="BM366" s="236" t="s">
        <v>560</v>
      </c>
    </row>
    <row r="367" s="2" customFormat="1">
      <c r="A367" s="37"/>
      <c r="B367" s="38"/>
      <c r="C367" s="39"/>
      <c r="D367" s="252" t="s">
        <v>171</v>
      </c>
      <c r="E367" s="39"/>
      <c r="F367" s="253" t="s">
        <v>374</v>
      </c>
      <c r="G367" s="39"/>
      <c r="H367" s="39"/>
      <c r="I367" s="143"/>
      <c r="J367" s="39"/>
      <c r="K367" s="39"/>
      <c r="L367" s="43"/>
      <c r="M367" s="254"/>
      <c r="N367" s="255"/>
      <c r="O367" s="90"/>
      <c r="P367" s="90"/>
      <c r="Q367" s="90"/>
      <c r="R367" s="90"/>
      <c r="S367" s="90"/>
      <c r="T367" s="91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T367" s="16" t="s">
        <v>171</v>
      </c>
      <c r="AU367" s="16" t="s">
        <v>90</v>
      </c>
    </row>
    <row r="368" s="11" customFormat="1" ht="22.8" customHeight="1">
      <c r="A368" s="11"/>
      <c r="B368" s="211"/>
      <c r="C368" s="212"/>
      <c r="D368" s="213" t="s">
        <v>79</v>
      </c>
      <c r="E368" s="250" t="s">
        <v>204</v>
      </c>
      <c r="F368" s="250" t="s">
        <v>561</v>
      </c>
      <c r="G368" s="212"/>
      <c r="H368" s="212"/>
      <c r="I368" s="215"/>
      <c r="J368" s="251">
        <f>BK368</f>
        <v>0</v>
      </c>
      <c r="K368" s="212"/>
      <c r="L368" s="217"/>
      <c r="M368" s="218"/>
      <c r="N368" s="219"/>
      <c r="O368" s="219"/>
      <c r="P368" s="220">
        <f>SUM(P369:P432)</f>
        <v>0</v>
      </c>
      <c r="Q368" s="219"/>
      <c r="R368" s="220">
        <f>SUM(R369:R432)</f>
        <v>112.69083436000001</v>
      </c>
      <c r="S368" s="219"/>
      <c r="T368" s="221">
        <f>SUM(T369:T432)</f>
        <v>3.3852000000000002</v>
      </c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R368" s="222" t="s">
        <v>88</v>
      </c>
      <c r="AT368" s="223" t="s">
        <v>79</v>
      </c>
      <c r="AU368" s="223" t="s">
        <v>88</v>
      </c>
      <c r="AY368" s="222" t="s">
        <v>122</v>
      </c>
      <c r="BK368" s="224">
        <f>SUM(BK369:BK432)</f>
        <v>0</v>
      </c>
    </row>
    <row r="369" s="2" customFormat="1" ht="16.5" customHeight="1">
      <c r="A369" s="37"/>
      <c r="B369" s="38"/>
      <c r="C369" s="225" t="s">
        <v>562</v>
      </c>
      <c r="D369" s="225" t="s">
        <v>123</v>
      </c>
      <c r="E369" s="226" t="s">
        <v>563</v>
      </c>
      <c r="F369" s="227" t="s">
        <v>564</v>
      </c>
      <c r="G369" s="228" t="s">
        <v>151</v>
      </c>
      <c r="H369" s="229">
        <v>4</v>
      </c>
      <c r="I369" s="230"/>
      <c r="J369" s="231">
        <f>ROUND(I369*H369,2)</f>
        <v>0</v>
      </c>
      <c r="K369" s="227" t="s">
        <v>1</v>
      </c>
      <c r="L369" s="43"/>
      <c r="M369" s="232" t="s">
        <v>1</v>
      </c>
      <c r="N369" s="233" t="s">
        <v>45</v>
      </c>
      <c r="O369" s="90"/>
      <c r="P369" s="234">
        <f>O369*H369</f>
        <v>0</v>
      </c>
      <c r="Q369" s="234">
        <v>0</v>
      </c>
      <c r="R369" s="234">
        <f>Q369*H369</f>
        <v>0</v>
      </c>
      <c r="S369" s="234">
        <v>0</v>
      </c>
      <c r="T369" s="235">
        <f>S369*H369</f>
        <v>0</v>
      </c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R369" s="236" t="s">
        <v>136</v>
      </c>
      <c r="AT369" s="236" t="s">
        <v>123</v>
      </c>
      <c r="AU369" s="236" t="s">
        <v>90</v>
      </c>
      <c r="AY369" s="16" t="s">
        <v>122</v>
      </c>
      <c r="BE369" s="237">
        <f>IF(N369="základní",J369,0)</f>
        <v>0</v>
      </c>
      <c r="BF369" s="237">
        <f>IF(N369="snížená",J369,0)</f>
        <v>0</v>
      </c>
      <c r="BG369" s="237">
        <f>IF(N369="zákl. přenesená",J369,0)</f>
        <v>0</v>
      </c>
      <c r="BH369" s="237">
        <f>IF(N369="sníž. přenesená",J369,0)</f>
        <v>0</v>
      </c>
      <c r="BI369" s="237">
        <f>IF(N369="nulová",J369,0)</f>
        <v>0</v>
      </c>
      <c r="BJ369" s="16" t="s">
        <v>88</v>
      </c>
      <c r="BK369" s="237">
        <f>ROUND(I369*H369,2)</f>
        <v>0</v>
      </c>
      <c r="BL369" s="16" t="s">
        <v>136</v>
      </c>
      <c r="BM369" s="236" t="s">
        <v>565</v>
      </c>
    </row>
    <row r="370" s="2" customFormat="1">
      <c r="A370" s="37"/>
      <c r="B370" s="38"/>
      <c r="C370" s="39"/>
      <c r="D370" s="252" t="s">
        <v>171</v>
      </c>
      <c r="E370" s="39"/>
      <c r="F370" s="253" t="s">
        <v>374</v>
      </c>
      <c r="G370" s="39"/>
      <c r="H370" s="39"/>
      <c r="I370" s="143"/>
      <c r="J370" s="39"/>
      <c r="K370" s="39"/>
      <c r="L370" s="43"/>
      <c r="M370" s="254"/>
      <c r="N370" s="255"/>
      <c r="O370" s="90"/>
      <c r="P370" s="90"/>
      <c r="Q370" s="90"/>
      <c r="R370" s="90"/>
      <c r="S370" s="90"/>
      <c r="T370" s="91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T370" s="16" t="s">
        <v>171</v>
      </c>
      <c r="AU370" s="16" t="s">
        <v>90</v>
      </c>
    </row>
    <row r="371" s="13" customFormat="1">
      <c r="A371" s="13"/>
      <c r="B371" s="256"/>
      <c r="C371" s="257"/>
      <c r="D371" s="252" t="s">
        <v>181</v>
      </c>
      <c r="E371" s="258" t="s">
        <v>1</v>
      </c>
      <c r="F371" s="259" t="s">
        <v>566</v>
      </c>
      <c r="G371" s="257"/>
      <c r="H371" s="260">
        <v>2</v>
      </c>
      <c r="I371" s="261"/>
      <c r="J371" s="257"/>
      <c r="K371" s="257"/>
      <c r="L371" s="262"/>
      <c r="M371" s="263"/>
      <c r="N371" s="264"/>
      <c r="O371" s="264"/>
      <c r="P371" s="264"/>
      <c r="Q371" s="264"/>
      <c r="R371" s="264"/>
      <c r="S371" s="264"/>
      <c r="T371" s="265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66" t="s">
        <v>181</v>
      </c>
      <c r="AU371" s="266" t="s">
        <v>90</v>
      </c>
      <c r="AV371" s="13" t="s">
        <v>90</v>
      </c>
      <c r="AW371" s="13" t="s">
        <v>36</v>
      </c>
      <c r="AX371" s="13" t="s">
        <v>80</v>
      </c>
      <c r="AY371" s="266" t="s">
        <v>122</v>
      </c>
    </row>
    <row r="372" s="13" customFormat="1">
      <c r="A372" s="13"/>
      <c r="B372" s="256"/>
      <c r="C372" s="257"/>
      <c r="D372" s="252" t="s">
        <v>181</v>
      </c>
      <c r="E372" s="258" t="s">
        <v>1</v>
      </c>
      <c r="F372" s="259" t="s">
        <v>567</v>
      </c>
      <c r="G372" s="257"/>
      <c r="H372" s="260">
        <v>1</v>
      </c>
      <c r="I372" s="261"/>
      <c r="J372" s="257"/>
      <c r="K372" s="257"/>
      <c r="L372" s="262"/>
      <c r="M372" s="263"/>
      <c r="N372" s="264"/>
      <c r="O372" s="264"/>
      <c r="P372" s="264"/>
      <c r="Q372" s="264"/>
      <c r="R372" s="264"/>
      <c r="S372" s="264"/>
      <c r="T372" s="265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66" t="s">
        <v>181</v>
      </c>
      <c r="AU372" s="266" t="s">
        <v>90</v>
      </c>
      <c r="AV372" s="13" t="s">
        <v>90</v>
      </c>
      <c r="AW372" s="13" t="s">
        <v>36</v>
      </c>
      <c r="AX372" s="13" t="s">
        <v>80</v>
      </c>
      <c r="AY372" s="266" t="s">
        <v>122</v>
      </c>
    </row>
    <row r="373" s="13" customFormat="1">
      <c r="A373" s="13"/>
      <c r="B373" s="256"/>
      <c r="C373" s="257"/>
      <c r="D373" s="252" t="s">
        <v>181</v>
      </c>
      <c r="E373" s="258" t="s">
        <v>1</v>
      </c>
      <c r="F373" s="259" t="s">
        <v>568</v>
      </c>
      <c r="G373" s="257"/>
      <c r="H373" s="260">
        <v>1</v>
      </c>
      <c r="I373" s="261"/>
      <c r="J373" s="257"/>
      <c r="K373" s="257"/>
      <c r="L373" s="262"/>
      <c r="M373" s="263"/>
      <c r="N373" s="264"/>
      <c r="O373" s="264"/>
      <c r="P373" s="264"/>
      <c r="Q373" s="264"/>
      <c r="R373" s="264"/>
      <c r="S373" s="264"/>
      <c r="T373" s="265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66" t="s">
        <v>181</v>
      </c>
      <c r="AU373" s="266" t="s">
        <v>90</v>
      </c>
      <c r="AV373" s="13" t="s">
        <v>90</v>
      </c>
      <c r="AW373" s="13" t="s">
        <v>36</v>
      </c>
      <c r="AX373" s="13" t="s">
        <v>80</v>
      </c>
      <c r="AY373" s="266" t="s">
        <v>122</v>
      </c>
    </row>
    <row r="374" s="14" customFormat="1">
      <c r="A374" s="14"/>
      <c r="B374" s="267"/>
      <c r="C374" s="268"/>
      <c r="D374" s="252" t="s">
        <v>181</v>
      </c>
      <c r="E374" s="269" t="s">
        <v>1</v>
      </c>
      <c r="F374" s="270" t="s">
        <v>209</v>
      </c>
      <c r="G374" s="268"/>
      <c r="H374" s="271">
        <v>4</v>
      </c>
      <c r="I374" s="272"/>
      <c r="J374" s="268"/>
      <c r="K374" s="268"/>
      <c r="L374" s="273"/>
      <c r="M374" s="274"/>
      <c r="N374" s="275"/>
      <c r="O374" s="275"/>
      <c r="P374" s="275"/>
      <c r="Q374" s="275"/>
      <c r="R374" s="275"/>
      <c r="S374" s="275"/>
      <c r="T374" s="276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277" t="s">
        <v>181</v>
      </c>
      <c r="AU374" s="277" t="s">
        <v>90</v>
      </c>
      <c r="AV374" s="14" t="s">
        <v>136</v>
      </c>
      <c r="AW374" s="14" t="s">
        <v>36</v>
      </c>
      <c r="AX374" s="14" t="s">
        <v>88</v>
      </c>
      <c r="AY374" s="277" t="s">
        <v>122</v>
      </c>
    </row>
    <row r="375" s="2" customFormat="1" ht="24" customHeight="1">
      <c r="A375" s="37"/>
      <c r="B375" s="38"/>
      <c r="C375" s="225" t="s">
        <v>569</v>
      </c>
      <c r="D375" s="225" t="s">
        <v>123</v>
      </c>
      <c r="E375" s="226" t="s">
        <v>570</v>
      </c>
      <c r="F375" s="227" t="s">
        <v>571</v>
      </c>
      <c r="G375" s="228" t="s">
        <v>151</v>
      </c>
      <c r="H375" s="229">
        <v>1</v>
      </c>
      <c r="I375" s="230"/>
      <c r="J375" s="231">
        <f>ROUND(I375*H375,2)</f>
        <v>0</v>
      </c>
      <c r="K375" s="227" t="s">
        <v>179</v>
      </c>
      <c r="L375" s="43"/>
      <c r="M375" s="232" t="s">
        <v>1</v>
      </c>
      <c r="N375" s="233" t="s">
        <v>45</v>
      </c>
      <c r="O375" s="90"/>
      <c r="P375" s="234">
        <f>O375*H375</f>
        <v>0</v>
      </c>
      <c r="Q375" s="234">
        <v>0.00069999999999999999</v>
      </c>
      <c r="R375" s="234">
        <f>Q375*H375</f>
        <v>0.00069999999999999999</v>
      </c>
      <c r="S375" s="234">
        <v>0</v>
      </c>
      <c r="T375" s="235">
        <f>S375*H375</f>
        <v>0</v>
      </c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R375" s="236" t="s">
        <v>136</v>
      </c>
      <c r="AT375" s="236" t="s">
        <v>123</v>
      </c>
      <c r="AU375" s="236" t="s">
        <v>90</v>
      </c>
      <c r="AY375" s="16" t="s">
        <v>122</v>
      </c>
      <c r="BE375" s="237">
        <f>IF(N375="základní",J375,0)</f>
        <v>0</v>
      </c>
      <c r="BF375" s="237">
        <f>IF(N375="snížená",J375,0)</f>
        <v>0</v>
      </c>
      <c r="BG375" s="237">
        <f>IF(N375="zákl. přenesená",J375,0)</f>
        <v>0</v>
      </c>
      <c r="BH375" s="237">
        <f>IF(N375="sníž. přenesená",J375,0)</f>
        <v>0</v>
      </c>
      <c r="BI375" s="237">
        <f>IF(N375="nulová",J375,0)</f>
        <v>0</v>
      </c>
      <c r="BJ375" s="16" t="s">
        <v>88</v>
      </c>
      <c r="BK375" s="237">
        <f>ROUND(I375*H375,2)</f>
        <v>0</v>
      </c>
      <c r="BL375" s="16" t="s">
        <v>136</v>
      </c>
      <c r="BM375" s="236" t="s">
        <v>572</v>
      </c>
    </row>
    <row r="376" s="2" customFormat="1">
      <c r="A376" s="37"/>
      <c r="B376" s="38"/>
      <c r="C376" s="39"/>
      <c r="D376" s="252" t="s">
        <v>171</v>
      </c>
      <c r="E376" s="39"/>
      <c r="F376" s="253" t="s">
        <v>374</v>
      </c>
      <c r="G376" s="39"/>
      <c r="H376" s="39"/>
      <c r="I376" s="143"/>
      <c r="J376" s="39"/>
      <c r="K376" s="39"/>
      <c r="L376" s="43"/>
      <c r="M376" s="254"/>
      <c r="N376" s="255"/>
      <c r="O376" s="90"/>
      <c r="P376" s="90"/>
      <c r="Q376" s="90"/>
      <c r="R376" s="90"/>
      <c r="S376" s="90"/>
      <c r="T376" s="91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T376" s="16" t="s">
        <v>171</v>
      </c>
      <c r="AU376" s="16" t="s">
        <v>90</v>
      </c>
    </row>
    <row r="377" s="13" customFormat="1">
      <c r="A377" s="13"/>
      <c r="B377" s="256"/>
      <c r="C377" s="257"/>
      <c r="D377" s="252" t="s">
        <v>181</v>
      </c>
      <c r="E377" s="258" t="s">
        <v>1</v>
      </c>
      <c r="F377" s="259" t="s">
        <v>573</v>
      </c>
      <c r="G377" s="257"/>
      <c r="H377" s="260">
        <v>1</v>
      </c>
      <c r="I377" s="261"/>
      <c r="J377" s="257"/>
      <c r="K377" s="257"/>
      <c r="L377" s="262"/>
      <c r="M377" s="263"/>
      <c r="N377" s="264"/>
      <c r="O377" s="264"/>
      <c r="P377" s="264"/>
      <c r="Q377" s="264"/>
      <c r="R377" s="264"/>
      <c r="S377" s="264"/>
      <c r="T377" s="265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66" t="s">
        <v>181</v>
      </c>
      <c r="AU377" s="266" t="s">
        <v>90</v>
      </c>
      <c r="AV377" s="13" t="s">
        <v>90</v>
      </c>
      <c r="AW377" s="13" t="s">
        <v>36</v>
      </c>
      <c r="AX377" s="13" t="s">
        <v>88</v>
      </c>
      <c r="AY377" s="266" t="s">
        <v>122</v>
      </c>
    </row>
    <row r="378" s="2" customFormat="1" ht="16.5" customHeight="1">
      <c r="A378" s="37"/>
      <c r="B378" s="38"/>
      <c r="C378" s="278" t="s">
        <v>574</v>
      </c>
      <c r="D378" s="278" t="s">
        <v>328</v>
      </c>
      <c r="E378" s="279" t="s">
        <v>575</v>
      </c>
      <c r="F378" s="280" t="s">
        <v>576</v>
      </c>
      <c r="G378" s="281" t="s">
        <v>151</v>
      </c>
      <c r="H378" s="282">
        <v>1</v>
      </c>
      <c r="I378" s="283"/>
      <c r="J378" s="284">
        <f>ROUND(I378*H378,2)</f>
        <v>0</v>
      </c>
      <c r="K378" s="280" t="s">
        <v>1</v>
      </c>
      <c r="L378" s="285"/>
      <c r="M378" s="286" t="s">
        <v>1</v>
      </c>
      <c r="N378" s="287" t="s">
        <v>45</v>
      </c>
      <c r="O378" s="90"/>
      <c r="P378" s="234">
        <f>O378*H378</f>
        <v>0</v>
      </c>
      <c r="Q378" s="234">
        <v>0.0040000000000000001</v>
      </c>
      <c r="R378" s="234">
        <f>Q378*H378</f>
        <v>0.0040000000000000001</v>
      </c>
      <c r="S378" s="234">
        <v>0</v>
      </c>
      <c r="T378" s="235">
        <f>S378*H378</f>
        <v>0</v>
      </c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R378" s="236" t="s">
        <v>199</v>
      </c>
      <c r="AT378" s="236" t="s">
        <v>328</v>
      </c>
      <c r="AU378" s="236" t="s">
        <v>90</v>
      </c>
      <c r="AY378" s="16" t="s">
        <v>122</v>
      </c>
      <c r="BE378" s="237">
        <f>IF(N378="základní",J378,0)</f>
        <v>0</v>
      </c>
      <c r="BF378" s="237">
        <f>IF(N378="snížená",J378,0)</f>
        <v>0</v>
      </c>
      <c r="BG378" s="237">
        <f>IF(N378="zákl. přenesená",J378,0)</f>
        <v>0</v>
      </c>
      <c r="BH378" s="237">
        <f>IF(N378="sníž. přenesená",J378,0)</f>
        <v>0</v>
      </c>
      <c r="BI378" s="237">
        <f>IF(N378="nulová",J378,0)</f>
        <v>0</v>
      </c>
      <c r="BJ378" s="16" t="s">
        <v>88</v>
      </c>
      <c r="BK378" s="237">
        <f>ROUND(I378*H378,2)</f>
        <v>0</v>
      </c>
      <c r="BL378" s="16" t="s">
        <v>136</v>
      </c>
      <c r="BM378" s="236" t="s">
        <v>577</v>
      </c>
    </row>
    <row r="379" s="2" customFormat="1" ht="24" customHeight="1">
      <c r="A379" s="37"/>
      <c r="B379" s="38"/>
      <c r="C379" s="225" t="s">
        <v>578</v>
      </c>
      <c r="D379" s="225" t="s">
        <v>123</v>
      </c>
      <c r="E379" s="226" t="s">
        <v>579</v>
      </c>
      <c r="F379" s="227" t="s">
        <v>580</v>
      </c>
      <c r="G379" s="228" t="s">
        <v>151</v>
      </c>
      <c r="H379" s="229">
        <v>1</v>
      </c>
      <c r="I379" s="230"/>
      <c r="J379" s="231">
        <f>ROUND(I379*H379,2)</f>
        <v>0</v>
      </c>
      <c r="K379" s="227" t="s">
        <v>179</v>
      </c>
      <c r="L379" s="43"/>
      <c r="M379" s="232" t="s">
        <v>1</v>
      </c>
      <c r="N379" s="233" t="s">
        <v>45</v>
      </c>
      <c r="O379" s="90"/>
      <c r="P379" s="234">
        <f>O379*H379</f>
        <v>0</v>
      </c>
      <c r="Q379" s="234">
        <v>0.11241</v>
      </c>
      <c r="R379" s="234">
        <f>Q379*H379</f>
        <v>0.11241</v>
      </c>
      <c r="S379" s="234">
        <v>0</v>
      </c>
      <c r="T379" s="235">
        <f>S379*H379</f>
        <v>0</v>
      </c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R379" s="236" t="s">
        <v>136</v>
      </c>
      <c r="AT379" s="236" t="s">
        <v>123</v>
      </c>
      <c r="AU379" s="236" t="s">
        <v>90</v>
      </c>
      <c r="AY379" s="16" t="s">
        <v>122</v>
      </c>
      <c r="BE379" s="237">
        <f>IF(N379="základní",J379,0)</f>
        <v>0</v>
      </c>
      <c r="BF379" s="237">
        <f>IF(N379="snížená",J379,0)</f>
        <v>0</v>
      </c>
      <c r="BG379" s="237">
        <f>IF(N379="zákl. přenesená",J379,0)</f>
        <v>0</v>
      </c>
      <c r="BH379" s="237">
        <f>IF(N379="sníž. přenesená",J379,0)</f>
        <v>0</v>
      </c>
      <c r="BI379" s="237">
        <f>IF(N379="nulová",J379,0)</f>
        <v>0</v>
      </c>
      <c r="BJ379" s="16" t="s">
        <v>88</v>
      </c>
      <c r="BK379" s="237">
        <f>ROUND(I379*H379,2)</f>
        <v>0</v>
      </c>
      <c r="BL379" s="16" t="s">
        <v>136</v>
      </c>
      <c r="BM379" s="236" t="s">
        <v>581</v>
      </c>
    </row>
    <row r="380" s="2" customFormat="1">
      <c r="A380" s="37"/>
      <c r="B380" s="38"/>
      <c r="C380" s="39"/>
      <c r="D380" s="252" t="s">
        <v>171</v>
      </c>
      <c r="E380" s="39"/>
      <c r="F380" s="253" t="s">
        <v>374</v>
      </c>
      <c r="G380" s="39"/>
      <c r="H380" s="39"/>
      <c r="I380" s="143"/>
      <c r="J380" s="39"/>
      <c r="K380" s="39"/>
      <c r="L380" s="43"/>
      <c r="M380" s="254"/>
      <c r="N380" s="255"/>
      <c r="O380" s="90"/>
      <c r="P380" s="90"/>
      <c r="Q380" s="90"/>
      <c r="R380" s="90"/>
      <c r="S380" s="90"/>
      <c r="T380" s="91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T380" s="16" t="s">
        <v>171</v>
      </c>
      <c r="AU380" s="16" t="s">
        <v>90</v>
      </c>
    </row>
    <row r="381" s="2" customFormat="1" ht="16.5" customHeight="1">
      <c r="A381" s="37"/>
      <c r="B381" s="38"/>
      <c r="C381" s="278" t="s">
        <v>582</v>
      </c>
      <c r="D381" s="278" t="s">
        <v>328</v>
      </c>
      <c r="E381" s="279" t="s">
        <v>583</v>
      </c>
      <c r="F381" s="280" t="s">
        <v>584</v>
      </c>
      <c r="G381" s="281" t="s">
        <v>151</v>
      </c>
      <c r="H381" s="282">
        <v>1</v>
      </c>
      <c r="I381" s="283"/>
      <c r="J381" s="284">
        <f>ROUND(I381*H381,2)</f>
        <v>0</v>
      </c>
      <c r="K381" s="280" t="s">
        <v>179</v>
      </c>
      <c r="L381" s="285"/>
      <c r="M381" s="286" t="s">
        <v>1</v>
      </c>
      <c r="N381" s="287" t="s">
        <v>45</v>
      </c>
      <c r="O381" s="90"/>
      <c r="P381" s="234">
        <f>O381*H381</f>
        <v>0</v>
      </c>
      <c r="Q381" s="234">
        <v>0.0061000000000000004</v>
      </c>
      <c r="R381" s="234">
        <f>Q381*H381</f>
        <v>0.0061000000000000004</v>
      </c>
      <c r="S381" s="234">
        <v>0</v>
      </c>
      <c r="T381" s="235">
        <f>S381*H381</f>
        <v>0</v>
      </c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R381" s="236" t="s">
        <v>199</v>
      </c>
      <c r="AT381" s="236" t="s">
        <v>328</v>
      </c>
      <c r="AU381" s="236" t="s">
        <v>90</v>
      </c>
      <c r="AY381" s="16" t="s">
        <v>122</v>
      </c>
      <c r="BE381" s="237">
        <f>IF(N381="základní",J381,0)</f>
        <v>0</v>
      </c>
      <c r="BF381" s="237">
        <f>IF(N381="snížená",J381,0)</f>
        <v>0</v>
      </c>
      <c r="BG381" s="237">
        <f>IF(N381="zákl. přenesená",J381,0)</f>
        <v>0</v>
      </c>
      <c r="BH381" s="237">
        <f>IF(N381="sníž. přenesená",J381,0)</f>
        <v>0</v>
      </c>
      <c r="BI381" s="237">
        <f>IF(N381="nulová",J381,0)</f>
        <v>0</v>
      </c>
      <c r="BJ381" s="16" t="s">
        <v>88</v>
      </c>
      <c r="BK381" s="237">
        <f>ROUND(I381*H381,2)</f>
        <v>0</v>
      </c>
      <c r="BL381" s="16" t="s">
        <v>136</v>
      </c>
      <c r="BM381" s="236" t="s">
        <v>585</v>
      </c>
    </row>
    <row r="382" s="2" customFormat="1" ht="16.5" customHeight="1">
      <c r="A382" s="37"/>
      <c r="B382" s="38"/>
      <c r="C382" s="278" t="s">
        <v>586</v>
      </c>
      <c r="D382" s="278" t="s">
        <v>328</v>
      </c>
      <c r="E382" s="279" t="s">
        <v>587</v>
      </c>
      <c r="F382" s="280" t="s">
        <v>588</v>
      </c>
      <c r="G382" s="281" t="s">
        <v>151</v>
      </c>
      <c r="H382" s="282">
        <v>1</v>
      </c>
      <c r="I382" s="283"/>
      <c r="J382" s="284">
        <f>ROUND(I382*H382,2)</f>
        <v>0</v>
      </c>
      <c r="K382" s="280" t="s">
        <v>179</v>
      </c>
      <c r="L382" s="285"/>
      <c r="M382" s="286" t="s">
        <v>1</v>
      </c>
      <c r="N382" s="287" t="s">
        <v>45</v>
      </c>
      <c r="O382" s="90"/>
      <c r="P382" s="234">
        <f>O382*H382</f>
        <v>0</v>
      </c>
      <c r="Q382" s="234">
        <v>0.0030000000000000001</v>
      </c>
      <c r="R382" s="234">
        <f>Q382*H382</f>
        <v>0.0030000000000000001</v>
      </c>
      <c r="S382" s="234">
        <v>0</v>
      </c>
      <c r="T382" s="235">
        <f>S382*H382</f>
        <v>0</v>
      </c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R382" s="236" t="s">
        <v>199</v>
      </c>
      <c r="AT382" s="236" t="s">
        <v>328</v>
      </c>
      <c r="AU382" s="236" t="s">
        <v>90</v>
      </c>
      <c r="AY382" s="16" t="s">
        <v>122</v>
      </c>
      <c r="BE382" s="237">
        <f>IF(N382="základní",J382,0)</f>
        <v>0</v>
      </c>
      <c r="BF382" s="237">
        <f>IF(N382="snížená",J382,0)</f>
        <v>0</v>
      </c>
      <c r="BG382" s="237">
        <f>IF(N382="zákl. přenesená",J382,0)</f>
        <v>0</v>
      </c>
      <c r="BH382" s="237">
        <f>IF(N382="sníž. přenesená",J382,0)</f>
        <v>0</v>
      </c>
      <c r="BI382" s="237">
        <f>IF(N382="nulová",J382,0)</f>
        <v>0</v>
      </c>
      <c r="BJ382" s="16" t="s">
        <v>88</v>
      </c>
      <c r="BK382" s="237">
        <f>ROUND(I382*H382,2)</f>
        <v>0</v>
      </c>
      <c r="BL382" s="16" t="s">
        <v>136</v>
      </c>
      <c r="BM382" s="236" t="s">
        <v>589</v>
      </c>
    </row>
    <row r="383" s="2" customFormat="1" ht="16.5" customHeight="1">
      <c r="A383" s="37"/>
      <c r="B383" s="38"/>
      <c r="C383" s="278" t="s">
        <v>590</v>
      </c>
      <c r="D383" s="278" t="s">
        <v>328</v>
      </c>
      <c r="E383" s="279" t="s">
        <v>591</v>
      </c>
      <c r="F383" s="280" t="s">
        <v>592</v>
      </c>
      <c r="G383" s="281" t="s">
        <v>151</v>
      </c>
      <c r="H383" s="282">
        <v>1</v>
      </c>
      <c r="I383" s="283"/>
      <c r="J383" s="284">
        <f>ROUND(I383*H383,2)</f>
        <v>0</v>
      </c>
      <c r="K383" s="280" t="s">
        <v>179</v>
      </c>
      <c r="L383" s="285"/>
      <c r="M383" s="286" t="s">
        <v>1</v>
      </c>
      <c r="N383" s="287" t="s">
        <v>45</v>
      </c>
      <c r="O383" s="90"/>
      <c r="P383" s="234">
        <f>O383*H383</f>
        <v>0</v>
      </c>
      <c r="Q383" s="234">
        <v>0.00010000000000000001</v>
      </c>
      <c r="R383" s="234">
        <f>Q383*H383</f>
        <v>0.00010000000000000001</v>
      </c>
      <c r="S383" s="234">
        <v>0</v>
      </c>
      <c r="T383" s="235">
        <f>S383*H383</f>
        <v>0</v>
      </c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R383" s="236" t="s">
        <v>199</v>
      </c>
      <c r="AT383" s="236" t="s">
        <v>328</v>
      </c>
      <c r="AU383" s="236" t="s">
        <v>90</v>
      </c>
      <c r="AY383" s="16" t="s">
        <v>122</v>
      </c>
      <c r="BE383" s="237">
        <f>IF(N383="základní",J383,0)</f>
        <v>0</v>
      </c>
      <c r="BF383" s="237">
        <f>IF(N383="snížená",J383,0)</f>
        <v>0</v>
      </c>
      <c r="BG383" s="237">
        <f>IF(N383="zákl. přenesená",J383,0)</f>
        <v>0</v>
      </c>
      <c r="BH383" s="237">
        <f>IF(N383="sníž. přenesená",J383,0)</f>
        <v>0</v>
      </c>
      <c r="BI383" s="237">
        <f>IF(N383="nulová",J383,0)</f>
        <v>0</v>
      </c>
      <c r="BJ383" s="16" t="s">
        <v>88</v>
      </c>
      <c r="BK383" s="237">
        <f>ROUND(I383*H383,2)</f>
        <v>0</v>
      </c>
      <c r="BL383" s="16" t="s">
        <v>136</v>
      </c>
      <c r="BM383" s="236" t="s">
        <v>593</v>
      </c>
    </row>
    <row r="384" s="2" customFormat="1" ht="16.5" customHeight="1">
      <c r="A384" s="37"/>
      <c r="B384" s="38"/>
      <c r="C384" s="278" t="s">
        <v>594</v>
      </c>
      <c r="D384" s="278" t="s">
        <v>328</v>
      </c>
      <c r="E384" s="279" t="s">
        <v>595</v>
      </c>
      <c r="F384" s="280" t="s">
        <v>596</v>
      </c>
      <c r="G384" s="281" t="s">
        <v>151</v>
      </c>
      <c r="H384" s="282">
        <v>2</v>
      </c>
      <c r="I384" s="283"/>
      <c r="J384" s="284">
        <f>ROUND(I384*H384,2)</f>
        <v>0</v>
      </c>
      <c r="K384" s="280" t="s">
        <v>179</v>
      </c>
      <c r="L384" s="285"/>
      <c r="M384" s="286" t="s">
        <v>1</v>
      </c>
      <c r="N384" s="287" t="s">
        <v>45</v>
      </c>
      <c r="O384" s="90"/>
      <c r="P384" s="234">
        <f>O384*H384</f>
        <v>0</v>
      </c>
      <c r="Q384" s="234">
        <v>0.00035</v>
      </c>
      <c r="R384" s="234">
        <f>Q384*H384</f>
        <v>0.00069999999999999999</v>
      </c>
      <c r="S384" s="234">
        <v>0</v>
      </c>
      <c r="T384" s="235">
        <f>S384*H384</f>
        <v>0</v>
      </c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R384" s="236" t="s">
        <v>199</v>
      </c>
      <c r="AT384" s="236" t="s">
        <v>328</v>
      </c>
      <c r="AU384" s="236" t="s">
        <v>90</v>
      </c>
      <c r="AY384" s="16" t="s">
        <v>122</v>
      </c>
      <c r="BE384" s="237">
        <f>IF(N384="základní",J384,0)</f>
        <v>0</v>
      </c>
      <c r="BF384" s="237">
        <f>IF(N384="snížená",J384,0)</f>
        <v>0</v>
      </c>
      <c r="BG384" s="237">
        <f>IF(N384="zákl. přenesená",J384,0)</f>
        <v>0</v>
      </c>
      <c r="BH384" s="237">
        <f>IF(N384="sníž. přenesená",J384,0)</f>
        <v>0</v>
      </c>
      <c r="BI384" s="237">
        <f>IF(N384="nulová",J384,0)</f>
        <v>0</v>
      </c>
      <c r="BJ384" s="16" t="s">
        <v>88</v>
      </c>
      <c r="BK384" s="237">
        <f>ROUND(I384*H384,2)</f>
        <v>0</v>
      </c>
      <c r="BL384" s="16" t="s">
        <v>136</v>
      </c>
      <c r="BM384" s="236" t="s">
        <v>597</v>
      </c>
    </row>
    <row r="385" s="2" customFormat="1" ht="24" customHeight="1">
      <c r="A385" s="37"/>
      <c r="B385" s="38"/>
      <c r="C385" s="225" t="s">
        <v>598</v>
      </c>
      <c r="D385" s="225" t="s">
        <v>123</v>
      </c>
      <c r="E385" s="226" t="s">
        <v>599</v>
      </c>
      <c r="F385" s="227" t="s">
        <v>600</v>
      </c>
      <c r="G385" s="228" t="s">
        <v>283</v>
      </c>
      <c r="H385" s="229">
        <v>65</v>
      </c>
      <c r="I385" s="230"/>
      <c r="J385" s="231">
        <f>ROUND(I385*H385,2)</f>
        <v>0</v>
      </c>
      <c r="K385" s="227" t="s">
        <v>179</v>
      </c>
      <c r="L385" s="43"/>
      <c r="M385" s="232" t="s">
        <v>1</v>
      </c>
      <c r="N385" s="233" t="s">
        <v>45</v>
      </c>
      <c r="O385" s="90"/>
      <c r="P385" s="234">
        <f>O385*H385</f>
        <v>0</v>
      </c>
      <c r="Q385" s="234">
        <v>8.0000000000000007E-05</v>
      </c>
      <c r="R385" s="234">
        <f>Q385*H385</f>
        <v>0.0052000000000000006</v>
      </c>
      <c r="S385" s="234">
        <v>0</v>
      </c>
      <c r="T385" s="235">
        <f>S385*H385</f>
        <v>0</v>
      </c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R385" s="236" t="s">
        <v>136</v>
      </c>
      <c r="AT385" s="236" t="s">
        <v>123</v>
      </c>
      <c r="AU385" s="236" t="s">
        <v>90</v>
      </c>
      <c r="AY385" s="16" t="s">
        <v>122</v>
      </c>
      <c r="BE385" s="237">
        <f>IF(N385="základní",J385,0)</f>
        <v>0</v>
      </c>
      <c r="BF385" s="237">
        <f>IF(N385="snížená",J385,0)</f>
        <v>0</v>
      </c>
      <c r="BG385" s="237">
        <f>IF(N385="zákl. přenesená",J385,0)</f>
        <v>0</v>
      </c>
      <c r="BH385" s="237">
        <f>IF(N385="sníž. přenesená",J385,0)</f>
        <v>0</v>
      </c>
      <c r="BI385" s="237">
        <f>IF(N385="nulová",J385,0)</f>
        <v>0</v>
      </c>
      <c r="BJ385" s="16" t="s">
        <v>88</v>
      </c>
      <c r="BK385" s="237">
        <f>ROUND(I385*H385,2)</f>
        <v>0</v>
      </c>
      <c r="BL385" s="16" t="s">
        <v>136</v>
      </c>
      <c r="BM385" s="236" t="s">
        <v>601</v>
      </c>
    </row>
    <row r="386" s="2" customFormat="1">
      <c r="A386" s="37"/>
      <c r="B386" s="38"/>
      <c r="C386" s="39"/>
      <c r="D386" s="252" t="s">
        <v>171</v>
      </c>
      <c r="E386" s="39"/>
      <c r="F386" s="253" t="s">
        <v>374</v>
      </c>
      <c r="G386" s="39"/>
      <c r="H386" s="39"/>
      <c r="I386" s="143"/>
      <c r="J386" s="39"/>
      <c r="K386" s="39"/>
      <c r="L386" s="43"/>
      <c r="M386" s="254"/>
      <c r="N386" s="255"/>
      <c r="O386" s="90"/>
      <c r="P386" s="90"/>
      <c r="Q386" s="90"/>
      <c r="R386" s="90"/>
      <c r="S386" s="90"/>
      <c r="T386" s="91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T386" s="16" t="s">
        <v>171</v>
      </c>
      <c r="AU386" s="16" t="s">
        <v>90</v>
      </c>
    </row>
    <row r="387" s="13" customFormat="1">
      <c r="A387" s="13"/>
      <c r="B387" s="256"/>
      <c r="C387" s="257"/>
      <c r="D387" s="252" t="s">
        <v>181</v>
      </c>
      <c r="E387" s="258" t="s">
        <v>1</v>
      </c>
      <c r="F387" s="259" t="s">
        <v>602</v>
      </c>
      <c r="G387" s="257"/>
      <c r="H387" s="260">
        <v>35</v>
      </c>
      <c r="I387" s="261"/>
      <c r="J387" s="257"/>
      <c r="K387" s="257"/>
      <c r="L387" s="262"/>
      <c r="M387" s="263"/>
      <c r="N387" s="264"/>
      <c r="O387" s="264"/>
      <c r="P387" s="264"/>
      <c r="Q387" s="264"/>
      <c r="R387" s="264"/>
      <c r="S387" s="264"/>
      <c r="T387" s="265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66" t="s">
        <v>181</v>
      </c>
      <c r="AU387" s="266" t="s">
        <v>90</v>
      </c>
      <c r="AV387" s="13" t="s">
        <v>90</v>
      </c>
      <c r="AW387" s="13" t="s">
        <v>36</v>
      </c>
      <c r="AX387" s="13" t="s">
        <v>80</v>
      </c>
      <c r="AY387" s="266" t="s">
        <v>122</v>
      </c>
    </row>
    <row r="388" s="13" customFormat="1">
      <c r="A388" s="13"/>
      <c r="B388" s="256"/>
      <c r="C388" s="257"/>
      <c r="D388" s="252" t="s">
        <v>181</v>
      </c>
      <c r="E388" s="258" t="s">
        <v>1</v>
      </c>
      <c r="F388" s="259" t="s">
        <v>603</v>
      </c>
      <c r="G388" s="257"/>
      <c r="H388" s="260">
        <v>30</v>
      </c>
      <c r="I388" s="261"/>
      <c r="J388" s="257"/>
      <c r="K388" s="257"/>
      <c r="L388" s="262"/>
      <c r="M388" s="263"/>
      <c r="N388" s="264"/>
      <c r="O388" s="264"/>
      <c r="P388" s="264"/>
      <c r="Q388" s="264"/>
      <c r="R388" s="264"/>
      <c r="S388" s="264"/>
      <c r="T388" s="265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266" t="s">
        <v>181</v>
      </c>
      <c r="AU388" s="266" t="s">
        <v>90</v>
      </c>
      <c r="AV388" s="13" t="s">
        <v>90</v>
      </c>
      <c r="AW388" s="13" t="s">
        <v>36</v>
      </c>
      <c r="AX388" s="13" t="s">
        <v>80</v>
      </c>
      <c r="AY388" s="266" t="s">
        <v>122</v>
      </c>
    </row>
    <row r="389" s="14" customFormat="1">
      <c r="A389" s="14"/>
      <c r="B389" s="267"/>
      <c r="C389" s="268"/>
      <c r="D389" s="252" t="s">
        <v>181</v>
      </c>
      <c r="E389" s="269" t="s">
        <v>1</v>
      </c>
      <c r="F389" s="270" t="s">
        <v>209</v>
      </c>
      <c r="G389" s="268"/>
      <c r="H389" s="271">
        <v>65</v>
      </c>
      <c r="I389" s="272"/>
      <c r="J389" s="268"/>
      <c r="K389" s="268"/>
      <c r="L389" s="273"/>
      <c r="M389" s="274"/>
      <c r="N389" s="275"/>
      <c r="O389" s="275"/>
      <c r="P389" s="275"/>
      <c r="Q389" s="275"/>
      <c r="R389" s="275"/>
      <c r="S389" s="275"/>
      <c r="T389" s="276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T389" s="277" t="s">
        <v>181</v>
      </c>
      <c r="AU389" s="277" t="s">
        <v>90</v>
      </c>
      <c r="AV389" s="14" t="s">
        <v>136</v>
      </c>
      <c r="AW389" s="14" t="s">
        <v>36</v>
      </c>
      <c r="AX389" s="14" t="s">
        <v>88</v>
      </c>
      <c r="AY389" s="277" t="s">
        <v>122</v>
      </c>
    </row>
    <row r="390" s="2" customFormat="1" ht="24" customHeight="1">
      <c r="A390" s="37"/>
      <c r="B390" s="38"/>
      <c r="C390" s="225" t="s">
        <v>604</v>
      </c>
      <c r="D390" s="225" t="s">
        <v>123</v>
      </c>
      <c r="E390" s="226" t="s">
        <v>605</v>
      </c>
      <c r="F390" s="227" t="s">
        <v>606</v>
      </c>
      <c r="G390" s="228" t="s">
        <v>283</v>
      </c>
      <c r="H390" s="229">
        <v>21</v>
      </c>
      <c r="I390" s="230"/>
      <c r="J390" s="231">
        <f>ROUND(I390*H390,2)</f>
        <v>0</v>
      </c>
      <c r="K390" s="227" t="s">
        <v>179</v>
      </c>
      <c r="L390" s="43"/>
      <c r="M390" s="232" t="s">
        <v>1</v>
      </c>
      <c r="N390" s="233" t="s">
        <v>45</v>
      </c>
      <c r="O390" s="90"/>
      <c r="P390" s="234">
        <f>O390*H390</f>
        <v>0</v>
      </c>
      <c r="Q390" s="234">
        <v>0.00014999999999999999</v>
      </c>
      <c r="R390" s="234">
        <f>Q390*H390</f>
        <v>0.0031499999999999996</v>
      </c>
      <c r="S390" s="234">
        <v>0</v>
      </c>
      <c r="T390" s="235">
        <f>S390*H390</f>
        <v>0</v>
      </c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  <c r="AE390" s="37"/>
      <c r="AR390" s="236" t="s">
        <v>136</v>
      </c>
      <c r="AT390" s="236" t="s">
        <v>123</v>
      </c>
      <c r="AU390" s="236" t="s">
        <v>90</v>
      </c>
      <c r="AY390" s="16" t="s">
        <v>122</v>
      </c>
      <c r="BE390" s="237">
        <f>IF(N390="základní",J390,0)</f>
        <v>0</v>
      </c>
      <c r="BF390" s="237">
        <f>IF(N390="snížená",J390,0)</f>
        <v>0</v>
      </c>
      <c r="BG390" s="237">
        <f>IF(N390="zákl. přenesená",J390,0)</f>
        <v>0</v>
      </c>
      <c r="BH390" s="237">
        <f>IF(N390="sníž. přenesená",J390,0)</f>
        <v>0</v>
      </c>
      <c r="BI390" s="237">
        <f>IF(N390="nulová",J390,0)</f>
        <v>0</v>
      </c>
      <c r="BJ390" s="16" t="s">
        <v>88</v>
      </c>
      <c r="BK390" s="237">
        <f>ROUND(I390*H390,2)</f>
        <v>0</v>
      </c>
      <c r="BL390" s="16" t="s">
        <v>136</v>
      </c>
      <c r="BM390" s="236" t="s">
        <v>607</v>
      </c>
    </row>
    <row r="391" s="2" customFormat="1">
      <c r="A391" s="37"/>
      <c r="B391" s="38"/>
      <c r="C391" s="39"/>
      <c r="D391" s="252" t="s">
        <v>171</v>
      </c>
      <c r="E391" s="39"/>
      <c r="F391" s="253" t="s">
        <v>374</v>
      </c>
      <c r="G391" s="39"/>
      <c r="H391" s="39"/>
      <c r="I391" s="143"/>
      <c r="J391" s="39"/>
      <c r="K391" s="39"/>
      <c r="L391" s="43"/>
      <c r="M391" s="254"/>
      <c r="N391" s="255"/>
      <c r="O391" s="90"/>
      <c r="P391" s="90"/>
      <c r="Q391" s="90"/>
      <c r="R391" s="90"/>
      <c r="S391" s="90"/>
      <c r="T391" s="91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T391" s="16" t="s">
        <v>171</v>
      </c>
      <c r="AU391" s="16" t="s">
        <v>90</v>
      </c>
    </row>
    <row r="392" s="13" customFormat="1">
      <c r="A392" s="13"/>
      <c r="B392" s="256"/>
      <c r="C392" s="257"/>
      <c r="D392" s="252" t="s">
        <v>181</v>
      </c>
      <c r="E392" s="258" t="s">
        <v>1</v>
      </c>
      <c r="F392" s="259" t="s">
        <v>608</v>
      </c>
      <c r="G392" s="257"/>
      <c r="H392" s="260">
        <v>21</v>
      </c>
      <c r="I392" s="261"/>
      <c r="J392" s="257"/>
      <c r="K392" s="257"/>
      <c r="L392" s="262"/>
      <c r="M392" s="263"/>
      <c r="N392" s="264"/>
      <c r="O392" s="264"/>
      <c r="P392" s="264"/>
      <c r="Q392" s="264"/>
      <c r="R392" s="264"/>
      <c r="S392" s="264"/>
      <c r="T392" s="265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266" t="s">
        <v>181</v>
      </c>
      <c r="AU392" s="266" t="s">
        <v>90</v>
      </c>
      <c r="AV392" s="13" t="s">
        <v>90</v>
      </c>
      <c r="AW392" s="13" t="s">
        <v>36</v>
      </c>
      <c r="AX392" s="13" t="s">
        <v>88</v>
      </c>
      <c r="AY392" s="266" t="s">
        <v>122</v>
      </c>
    </row>
    <row r="393" s="2" customFormat="1" ht="16.5" customHeight="1">
      <c r="A393" s="37"/>
      <c r="B393" s="38"/>
      <c r="C393" s="225" t="s">
        <v>609</v>
      </c>
      <c r="D393" s="225" t="s">
        <v>123</v>
      </c>
      <c r="E393" s="226" t="s">
        <v>610</v>
      </c>
      <c r="F393" s="227" t="s">
        <v>611</v>
      </c>
      <c r="G393" s="228" t="s">
        <v>283</v>
      </c>
      <c r="H393" s="229">
        <v>86</v>
      </c>
      <c r="I393" s="230"/>
      <c r="J393" s="231">
        <f>ROUND(I393*H393,2)</f>
        <v>0</v>
      </c>
      <c r="K393" s="227" t="s">
        <v>179</v>
      </c>
      <c r="L393" s="43"/>
      <c r="M393" s="232" t="s">
        <v>1</v>
      </c>
      <c r="N393" s="233" t="s">
        <v>45</v>
      </c>
      <c r="O393" s="90"/>
      <c r="P393" s="234">
        <f>O393*H393</f>
        <v>0</v>
      </c>
      <c r="Q393" s="234">
        <v>0</v>
      </c>
      <c r="R393" s="234">
        <f>Q393*H393</f>
        <v>0</v>
      </c>
      <c r="S393" s="234">
        <v>0</v>
      </c>
      <c r="T393" s="235">
        <f>S393*H393</f>
        <v>0</v>
      </c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R393" s="236" t="s">
        <v>136</v>
      </c>
      <c r="AT393" s="236" t="s">
        <v>123</v>
      </c>
      <c r="AU393" s="236" t="s">
        <v>90</v>
      </c>
      <c r="AY393" s="16" t="s">
        <v>122</v>
      </c>
      <c r="BE393" s="237">
        <f>IF(N393="základní",J393,0)</f>
        <v>0</v>
      </c>
      <c r="BF393" s="237">
        <f>IF(N393="snížená",J393,0)</f>
        <v>0</v>
      </c>
      <c r="BG393" s="237">
        <f>IF(N393="zákl. přenesená",J393,0)</f>
        <v>0</v>
      </c>
      <c r="BH393" s="237">
        <f>IF(N393="sníž. přenesená",J393,0)</f>
        <v>0</v>
      </c>
      <c r="BI393" s="237">
        <f>IF(N393="nulová",J393,0)</f>
        <v>0</v>
      </c>
      <c r="BJ393" s="16" t="s">
        <v>88</v>
      </c>
      <c r="BK393" s="237">
        <f>ROUND(I393*H393,2)</f>
        <v>0</v>
      </c>
      <c r="BL393" s="16" t="s">
        <v>136</v>
      </c>
      <c r="BM393" s="236" t="s">
        <v>612</v>
      </c>
    </row>
    <row r="394" s="13" customFormat="1">
      <c r="A394" s="13"/>
      <c r="B394" s="256"/>
      <c r="C394" s="257"/>
      <c r="D394" s="252" t="s">
        <v>181</v>
      </c>
      <c r="E394" s="258" t="s">
        <v>1</v>
      </c>
      <c r="F394" s="259" t="s">
        <v>602</v>
      </c>
      <c r="G394" s="257"/>
      <c r="H394" s="260">
        <v>35</v>
      </c>
      <c r="I394" s="261"/>
      <c r="J394" s="257"/>
      <c r="K394" s="257"/>
      <c r="L394" s="262"/>
      <c r="M394" s="263"/>
      <c r="N394" s="264"/>
      <c r="O394" s="264"/>
      <c r="P394" s="264"/>
      <c r="Q394" s="264"/>
      <c r="R394" s="264"/>
      <c r="S394" s="264"/>
      <c r="T394" s="265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66" t="s">
        <v>181</v>
      </c>
      <c r="AU394" s="266" t="s">
        <v>90</v>
      </c>
      <c r="AV394" s="13" t="s">
        <v>90</v>
      </c>
      <c r="AW394" s="13" t="s">
        <v>36</v>
      </c>
      <c r="AX394" s="13" t="s">
        <v>80</v>
      </c>
      <c r="AY394" s="266" t="s">
        <v>122</v>
      </c>
    </row>
    <row r="395" s="13" customFormat="1">
      <c r="A395" s="13"/>
      <c r="B395" s="256"/>
      <c r="C395" s="257"/>
      <c r="D395" s="252" t="s">
        <v>181</v>
      </c>
      <c r="E395" s="258" t="s">
        <v>1</v>
      </c>
      <c r="F395" s="259" t="s">
        <v>603</v>
      </c>
      <c r="G395" s="257"/>
      <c r="H395" s="260">
        <v>30</v>
      </c>
      <c r="I395" s="261"/>
      <c r="J395" s="257"/>
      <c r="K395" s="257"/>
      <c r="L395" s="262"/>
      <c r="M395" s="263"/>
      <c r="N395" s="264"/>
      <c r="O395" s="264"/>
      <c r="P395" s="264"/>
      <c r="Q395" s="264"/>
      <c r="R395" s="264"/>
      <c r="S395" s="264"/>
      <c r="T395" s="265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266" t="s">
        <v>181</v>
      </c>
      <c r="AU395" s="266" t="s">
        <v>90</v>
      </c>
      <c r="AV395" s="13" t="s">
        <v>90</v>
      </c>
      <c r="AW395" s="13" t="s">
        <v>36</v>
      </c>
      <c r="AX395" s="13" t="s">
        <v>80</v>
      </c>
      <c r="AY395" s="266" t="s">
        <v>122</v>
      </c>
    </row>
    <row r="396" s="13" customFormat="1">
      <c r="A396" s="13"/>
      <c r="B396" s="256"/>
      <c r="C396" s="257"/>
      <c r="D396" s="252" t="s">
        <v>181</v>
      </c>
      <c r="E396" s="258" t="s">
        <v>1</v>
      </c>
      <c r="F396" s="259" t="s">
        <v>608</v>
      </c>
      <c r="G396" s="257"/>
      <c r="H396" s="260">
        <v>21</v>
      </c>
      <c r="I396" s="261"/>
      <c r="J396" s="257"/>
      <c r="K396" s="257"/>
      <c r="L396" s="262"/>
      <c r="M396" s="263"/>
      <c r="N396" s="264"/>
      <c r="O396" s="264"/>
      <c r="P396" s="264"/>
      <c r="Q396" s="264"/>
      <c r="R396" s="264"/>
      <c r="S396" s="264"/>
      <c r="T396" s="265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66" t="s">
        <v>181</v>
      </c>
      <c r="AU396" s="266" t="s">
        <v>90</v>
      </c>
      <c r="AV396" s="13" t="s">
        <v>90</v>
      </c>
      <c r="AW396" s="13" t="s">
        <v>36</v>
      </c>
      <c r="AX396" s="13" t="s">
        <v>80</v>
      </c>
      <c r="AY396" s="266" t="s">
        <v>122</v>
      </c>
    </row>
    <row r="397" s="14" customFormat="1">
      <c r="A397" s="14"/>
      <c r="B397" s="267"/>
      <c r="C397" s="268"/>
      <c r="D397" s="252" t="s">
        <v>181</v>
      </c>
      <c r="E397" s="269" t="s">
        <v>1</v>
      </c>
      <c r="F397" s="270" t="s">
        <v>209</v>
      </c>
      <c r="G397" s="268"/>
      <c r="H397" s="271">
        <v>86</v>
      </c>
      <c r="I397" s="272"/>
      <c r="J397" s="268"/>
      <c r="K397" s="268"/>
      <c r="L397" s="273"/>
      <c r="M397" s="274"/>
      <c r="N397" s="275"/>
      <c r="O397" s="275"/>
      <c r="P397" s="275"/>
      <c r="Q397" s="275"/>
      <c r="R397" s="275"/>
      <c r="S397" s="275"/>
      <c r="T397" s="276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T397" s="277" t="s">
        <v>181</v>
      </c>
      <c r="AU397" s="277" t="s">
        <v>90</v>
      </c>
      <c r="AV397" s="14" t="s">
        <v>136</v>
      </c>
      <c r="AW397" s="14" t="s">
        <v>36</v>
      </c>
      <c r="AX397" s="14" t="s">
        <v>88</v>
      </c>
      <c r="AY397" s="277" t="s">
        <v>122</v>
      </c>
    </row>
    <row r="398" s="2" customFormat="1" ht="24" customHeight="1">
      <c r="A398" s="37"/>
      <c r="B398" s="38"/>
      <c r="C398" s="225" t="s">
        <v>613</v>
      </c>
      <c r="D398" s="225" t="s">
        <v>123</v>
      </c>
      <c r="E398" s="226" t="s">
        <v>614</v>
      </c>
      <c r="F398" s="227" t="s">
        <v>615</v>
      </c>
      <c r="G398" s="228" t="s">
        <v>283</v>
      </c>
      <c r="H398" s="229">
        <v>403</v>
      </c>
      <c r="I398" s="230"/>
      <c r="J398" s="231">
        <f>ROUND(I398*H398,2)</f>
        <v>0</v>
      </c>
      <c r="K398" s="227" t="s">
        <v>179</v>
      </c>
      <c r="L398" s="43"/>
      <c r="M398" s="232" t="s">
        <v>1</v>
      </c>
      <c r="N398" s="233" t="s">
        <v>45</v>
      </c>
      <c r="O398" s="90"/>
      <c r="P398" s="234">
        <f>O398*H398</f>
        <v>0</v>
      </c>
      <c r="Q398" s="234">
        <v>0.15540000000000001</v>
      </c>
      <c r="R398" s="234">
        <f>Q398*H398</f>
        <v>62.626200000000004</v>
      </c>
      <c r="S398" s="234">
        <v>0</v>
      </c>
      <c r="T398" s="235">
        <f>S398*H398</f>
        <v>0</v>
      </c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R398" s="236" t="s">
        <v>136</v>
      </c>
      <c r="AT398" s="236" t="s">
        <v>123</v>
      </c>
      <c r="AU398" s="236" t="s">
        <v>90</v>
      </c>
      <c r="AY398" s="16" t="s">
        <v>122</v>
      </c>
      <c r="BE398" s="237">
        <f>IF(N398="základní",J398,0)</f>
        <v>0</v>
      </c>
      <c r="BF398" s="237">
        <f>IF(N398="snížená",J398,0)</f>
        <v>0</v>
      </c>
      <c r="BG398" s="237">
        <f>IF(N398="zákl. přenesená",J398,0)</f>
        <v>0</v>
      </c>
      <c r="BH398" s="237">
        <f>IF(N398="sníž. přenesená",J398,0)</f>
        <v>0</v>
      </c>
      <c r="BI398" s="237">
        <f>IF(N398="nulová",J398,0)</f>
        <v>0</v>
      </c>
      <c r="BJ398" s="16" t="s">
        <v>88</v>
      </c>
      <c r="BK398" s="237">
        <f>ROUND(I398*H398,2)</f>
        <v>0</v>
      </c>
      <c r="BL398" s="16" t="s">
        <v>136</v>
      </c>
      <c r="BM398" s="236" t="s">
        <v>616</v>
      </c>
    </row>
    <row r="399" s="2" customFormat="1">
      <c r="A399" s="37"/>
      <c r="B399" s="38"/>
      <c r="C399" s="39"/>
      <c r="D399" s="252" t="s">
        <v>171</v>
      </c>
      <c r="E399" s="39"/>
      <c r="F399" s="253" t="s">
        <v>336</v>
      </c>
      <c r="G399" s="39"/>
      <c r="H399" s="39"/>
      <c r="I399" s="143"/>
      <c r="J399" s="39"/>
      <c r="K399" s="39"/>
      <c r="L399" s="43"/>
      <c r="M399" s="254"/>
      <c r="N399" s="255"/>
      <c r="O399" s="90"/>
      <c r="P399" s="90"/>
      <c r="Q399" s="90"/>
      <c r="R399" s="90"/>
      <c r="S399" s="90"/>
      <c r="T399" s="91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  <c r="AT399" s="16" t="s">
        <v>171</v>
      </c>
      <c r="AU399" s="16" t="s">
        <v>90</v>
      </c>
    </row>
    <row r="400" s="13" customFormat="1">
      <c r="A400" s="13"/>
      <c r="B400" s="256"/>
      <c r="C400" s="257"/>
      <c r="D400" s="252" t="s">
        <v>181</v>
      </c>
      <c r="E400" s="258" t="s">
        <v>1</v>
      </c>
      <c r="F400" s="259" t="s">
        <v>617</v>
      </c>
      <c r="G400" s="257"/>
      <c r="H400" s="260">
        <v>190</v>
      </c>
      <c r="I400" s="261"/>
      <c r="J400" s="257"/>
      <c r="K400" s="257"/>
      <c r="L400" s="262"/>
      <c r="M400" s="263"/>
      <c r="N400" s="264"/>
      <c r="O400" s="264"/>
      <c r="P400" s="264"/>
      <c r="Q400" s="264"/>
      <c r="R400" s="264"/>
      <c r="S400" s="264"/>
      <c r="T400" s="265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66" t="s">
        <v>181</v>
      </c>
      <c r="AU400" s="266" t="s">
        <v>90</v>
      </c>
      <c r="AV400" s="13" t="s">
        <v>90</v>
      </c>
      <c r="AW400" s="13" t="s">
        <v>36</v>
      </c>
      <c r="AX400" s="13" t="s">
        <v>80</v>
      </c>
      <c r="AY400" s="266" t="s">
        <v>122</v>
      </c>
    </row>
    <row r="401" s="13" customFormat="1">
      <c r="A401" s="13"/>
      <c r="B401" s="256"/>
      <c r="C401" s="257"/>
      <c r="D401" s="252" t="s">
        <v>181</v>
      </c>
      <c r="E401" s="258" t="s">
        <v>1</v>
      </c>
      <c r="F401" s="259" t="s">
        <v>618</v>
      </c>
      <c r="G401" s="257"/>
      <c r="H401" s="260">
        <v>7</v>
      </c>
      <c r="I401" s="261"/>
      <c r="J401" s="257"/>
      <c r="K401" s="257"/>
      <c r="L401" s="262"/>
      <c r="M401" s="263"/>
      <c r="N401" s="264"/>
      <c r="O401" s="264"/>
      <c r="P401" s="264"/>
      <c r="Q401" s="264"/>
      <c r="R401" s="264"/>
      <c r="S401" s="264"/>
      <c r="T401" s="265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66" t="s">
        <v>181</v>
      </c>
      <c r="AU401" s="266" t="s">
        <v>90</v>
      </c>
      <c r="AV401" s="13" t="s">
        <v>90</v>
      </c>
      <c r="AW401" s="13" t="s">
        <v>36</v>
      </c>
      <c r="AX401" s="13" t="s">
        <v>80</v>
      </c>
      <c r="AY401" s="266" t="s">
        <v>122</v>
      </c>
    </row>
    <row r="402" s="13" customFormat="1">
      <c r="A402" s="13"/>
      <c r="B402" s="256"/>
      <c r="C402" s="257"/>
      <c r="D402" s="252" t="s">
        <v>181</v>
      </c>
      <c r="E402" s="258" t="s">
        <v>1</v>
      </c>
      <c r="F402" s="259" t="s">
        <v>619</v>
      </c>
      <c r="G402" s="257"/>
      <c r="H402" s="260">
        <v>2.5</v>
      </c>
      <c r="I402" s="261"/>
      <c r="J402" s="257"/>
      <c r="K402" s="257"/>
      <c r="L402" s="262"/>
      <c r="M402" s="263"/>
      <c r="N402" s="264"/>
      <c r="O402" s="264"/>
      <c r="P402" s="264"/>
      <c r="Q402" s="264"/>
      <c r="R402" s="264"/>
      <c r="S402" s="264"/>
      <c r="T402" s="265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66" t="s">
        <v>181</v>
      </c>
      <c r="AU402" s="266" t="s">
        <v>90</v>
      </c>
      <c r="AV402" s="13" t="s">
        <v>90</v>
      </c>
      <c r="AW402" s="13" t="s">
        <v>36</v>
      </c>
      <c r="AX402" s="13" t="s">
        <v>80</v>
      </c>
      <c r="AY402" s="266" t="s">
        <v>122</v>
      </c>
    </row>
    <row r="403" s="13" customFormat="1">
      <c r="A403" s="13"/>
      <c r="B403" s="256"/>
      <c r="C403" s="257"/>
      <c r="D403" s="252" t="s">
        <v>181</v>
      </c>
      <c r="E403" s="258" t="s">
        <v>1</v>
      </c>
      <c r="F403" s="259" t="s">
        <v>620</v>
      </c>
      <c r="G403" s="257"/>
      <c r="H403" s="260">
        <v>203.5</v>
      </c>
      <c r="I403" s="261"/>
      <c r="J403" s="257"/>
      <c r="K403" s="257"/>
      <c r="L403" s="262"/>
      <c r="M403" s="263"/>
      <c r="N403" s="264"/>
      <c r="O403" s="264"/>
      <c r="P403" s="264"/>
      <c r="Q403" s="264"/>
      <c r="R403" s="264"/>
      <c r="S403" s="264"/>
      <c r="T403" s="265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66" t="s">
        <v>181</v>
      </c>
      <c r="AU403" s="266" t="s">
        <v>90</v>
      </c>
      <c r="AV403" s="13" t="s">
        <v>90</v>
      </c>
      <c r="AW403" s="13" t="s">
        <v>36</v>
      </c>
      <c r="AX403" s="13" t="s">
        <v>80</v>
      </c>
      <c r="AY403" s="266" t="s">
        <v>122</v>
      </c>
    </row>
    <row r="404" s="14" customFormat="1">
      <c r="A404" s="14"/>
      <c r="B404" s="267"/>
      <c r="C404" s="268"/>
      <c r="D404" s="252" t="s">
        <v>181</v>
      </c>
      <c r="E404" s="269" t="s">
        <v>1</v>
      </c>
      <c r="F404" s="270" t="s">
        <v>209</v>
      </c>
      <c r="G404" s="268"/>
      <c r="H404" s="271">
        <v>403</v>
      </c>
      <c r="I404" s="272"/>
      <c r="J404" s="268"/>
      <c r="K404" s="268"/>
      <c r="L404" s="273"/>
      <c r="M404" s="274"/>
      <c r="N404" s="275"/>
      <c r="O404" s="275"/>
      <c r="P404" s="275"/>
      <c r="Q404" s="275"/>
      <c r="R404" s="275"/>
      <c r="S404" s="275"/>
      <c r="T404" s="276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T404" s="277" t="s">
        <v>181</v>
      </c>
      <c r="AU404" s="277" t="s">
        <v>90</v>
      </c>
      <c r="AV404" s="14" t="s">
        <v>136</v>
      </c>
      <c r="AW404" s="14" t="s">
        <v>36</v>
      </c>
      <c r="AX404" s="14" t="s">
        <v>88</v>
      </c>
      <c r="AY404" s="277" t="s">
        <v>122</v>
      </c>
    </row>
    <row r="405" s="2" customFormat="1" ht="24" customHeight="1">
      <c r="A405" s="37"/>
      <c r="B405" s="38"/>
      <c r="C405" s="278" t="s">
        <v>621</v>
      </c>
      <c r="D405" s="278" t="s">
        <v>328</v>
      </c>
      <c r="E405" s="279" t="s">
        <v>622</v>
      </c>
      <c r="F405" s="280" t="s">
        <v>623</v>
      </c>
      <c r="G405" s="281" t="s">
        <v>283</v>
      </c>
      <c r="H405" s="282">
        <v>203.5</v>
      </c>
      <c r="I405" s="283"/>
      <c r="J405" s="284">
        <f>ROUND(I405*H405,2)</f>
        <v>0</v>
      </c>
      <c r="K405" s="280" t="s">
        <v>179</v>
      </c>
      <c r="L405" s="285"/>
      <c r="M405" s="286" t="s">
        <v>1</v>
      </c>
      <c r="N405" s="287" t="s">
        <v>45</v>
      </c>
      <c r="O405" s="90"/>
      <c r="P405" s="234">
        <f>O405*H405</f>
        <v>0</v>
      </c>
      <c r="Q405" s="234">
        <v>0.048300000000000003</v>
      </c>
      <c r="R405" s="234">
        <f>Q405*H405</f>
        <v>9.8290500000000005</v>
      </c>
      <c r="S405" s="234">
        <v>0</v>
      </c>
      <c r="T405" s="235">
        <f>S405*H405</f>
        <v>0</v>
      </c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  <c r="AE405" s="37"/>
      <c r="AR405" s="236" t="s">
        <v>199</v>
      </c>
      <c r="AT405" s="236" t="s">
        <v>328</v>
      </c>
      <c r="AU405" s="236" t="s">
        <v>90</v>
      </c>
      <c r="AY405" s="16" t="s">
        <v>122</v>
      </c>
      <c r="BE405" s="237">
        <f>IF(N405="základní",J405,0)</f>
        <v>0</v>
      </c>
      <c r="BF405" s="237">
        <f>IF(N405="snížená",J405,0)</f>
        <v>0</v>
      </c>
      <c r="BG405" s="237">
        <f>IF(N405="zákl. přenesená",J405,0)</f>
        <v>0</v>
      </c>
      <c r="BH405" s="237">
        <f>IF(N405="sníž. přenesená",J405,0)</f>
        <v>0</v>
      </c>
      <c r="BI405" s="237">
        <f>IF(N405="nulová",J405,0)</f>
        <v>0</v>
      </c>
      <c r="BJ405" s="16" t="s">
        <v>88</v>
      </c>
      <c r="BK405" s="237">
        <f>ROUND(I405*H405,2)</f>
        <v>0</v>
      </c>
      <c r="BL405" s="16" t="s">
        <v>136</v>
      </c>
      <c r="BM405" s="236" t="s">
        <v>624</v>
      </c>
    </row>
    <row r="406" s="2" customFormat="1" ht="24" customHeight="1">
      <c r="A406" s="37"/>
      <c r="B406" s="38"/>
      <c r="C406" s="278" t="s">
        <v>625</v>
      </c>
      <c r="D406" s="278" t="s">
        <v>328</v>
      </c>
      <c r="E406" s="279" t="s">
        <v>626</v>
      </c>
      <c r="F406" s="280" t="s">
        <v>627</v>
      </c>
      <c r="G406" s="281" t="s">
        <v>283</v>
      </c>
      <c r="H406" s="282">
        <v>7</v>
      </c>
      <c r="I406" s="283"/>
      <c r="J406" s="284">
        <f>ROUND(I406*H406,2)</f>
        <v>0</v>
      </c>
      <c r="K406" s="280" t="s">
        <v>1</v>
      </c>
      <c r="L406" s="285"/>
      <c r="M406" s="286" t="s">
        <v>1</v>
      </c>
      <c r="N406" s="287" t="s">
        <v>45</v>
      </c>
      <c r="O406" s="90"/>
      <c r="P406" s="234">
        <f>O406*H406</f>
        <v>0</v>
      </c>
      <c r="Q406" s="234">
        <v>0.048300000000000003</v>
      </c>
      <c r="R406" s="234">
        <f>Q406*H406</f>
        <v>0.33810000000000001</v>
      </c>
      <c r="S406" s="234">
        <v>0</v>
      </c>
      <c r="T406" s="235">
        <f>S406*H406</f>
        <v>0</v>
      </c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R406" s="236" t="s">
        <v>199</v>
      </c>
      <c r="AT406" s="236" t="s">
        <v>328</v>
      </c>
      <c r="AU406" s="236" t="s">
        <v>90</v>
      </c>
      <c r="AY406" s="16" t="s">
        <v>122</v>
      </c>
      <c r="BE406" s="237">
        <f>IF(N406="základní",J406,0)</f>
        <v>0</v>
      </c>
      <c r="BF406" s="237">
        <f>IF(N406="snížená",J406,0)</f>
        <v>0</v>
      </c>
      <c r="BG406" s="237">
        <f>IF(N406="zákl. přenesená",J406,0)</f>
        <v>0</v>
      </c>
      <c r="BH406" s="237">
        <f>IF(N406="sníž. přenesená",J406,0)</f>
        <v>0</v>
      </c>
      <c r="BI406" s="237">
        <f>IF(N406="nulová",J406,0)</f>
        <v>0</v>
      </c>
      <c r="BJ406" s="16" t="s">
        <v>88</v>
      </c>
      <c r="BK406" s="237">
        <f>ROUND(I406*H406,2)</f>
        <v>0</v>
      </c>
      <c r="BL406" s="16" t="s">
        <v>136</v>
      </c>
      <c r="BM406" s="236" t="s">
        <v>628</v>
      </c>
    </row>
    <row r="407" s="2" customFormat="1" ht="24" customHeight="1">
      <c r="A407" s="37"/>
      <c r="B407" s="38"/>
      <c r="C407" s="278" t="s">
        <v>629</v>
      </c>
      <c r="D407" s="278" t="s">
        <v>328</v>
      </c>
      <c r="E407" s="279" t="s">
        <v>630</v>
      </c>
      <c r="F407" s="280" t="s">
        <v>631</v>
      </c>
      <c r="G407" s="281" t="s">
        <v>283</v>
      </c>
      <c r="H407" s="282">
        <v>2.5</v>
      </c>
      <c r="I407" s="283"/>
      <c r="J407" s="284">
        <f>ROUND(I407*H407,2)</f>
        <v>0</v>
      </c>
      <c r="K407" s="280" t="s">
        <v>1</v>
      </c>
      <c r="L407" s="285"/>
      <c r="M407" s="286" t="s">
        <v>1</v>
      </c>
      <c r="N407" s="287" t="s">
        <v>45</v>
      </c>
      <c r="O407" s="90"/>
      <c r="P407" s="234">
        <f>O407*H407</f>
        <v>0</v>
      </c>
      <c r="Q407" s="234">
        <v>0.048300000000000003</v>
      </c>
      <c r="R407" s="234">
        <f>Q407*H407</f>
        <v>0.12075000000000001</v>
      </c>
      <c r="S407" s="234">
        <v>0</v>
      </c>
      <c r="T407" s="235">
        <f>S407*H407</f>
        <v>0</v>
      </c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  <c r="AR407" s="236" t="s">
        <v>199</v>
      </c>
      <c r="AT407" s="236" t="s">
        <v>328</v>
      </c>
      <c r="AU407" s="236" t="s">
        <v>90</v>
      </c>
      <c r="AY407" s="16" t="s">
        <v>122</v>
      </c>
      <c r="BE407" s="237">
        <f>IF(N407="základní",J407,0)</f>
        <v>0</v>
      </c>
      <c r="BF407" s="237">
        <f>IF(N407="snížená",J407,0)</f>
        <v>0</v>
      </c>
      <c r="BG407" s="237">
        <f>IF(N407="zákl. přenesená",J407,0)</f>
        <v>0</v>
      </c>
      <c r="BH407" s="237">
        <f>IF(N407="sníž. přenesená",J407,0)</f>
        <v>0</v>
      </c>
      <c r="BI407" s="237">
        <f>IF(N407="nulová",J407,0)</f>
        <v>0</v>
      </c>
      <c r="BJ407" s="16" t="s">
        <v>88</v>
      </c>
      <c r="BK407" s="237">
        <f>ROUND(I407*H407,2)</f>
        <v>0</v>
      </c>
      <c r="BL407" s="16" t="s">
        <v>136</v>
      </c>
      <c r="BM407" s="236" t="s">
        <v>632</v>
      </c>
    </row>
    <row r="408" s="2" customFormat="1" ht="16.5" customHeight="1">
      <c r="A408" s="37"/>
      <c r="B408" s="38"/>
      <c r="C408" s="278" t="s">
        <v>633</v>
      </c>
      <c r="D408" s="278" t="s">
        <v>328</v>
      </c>
      <c r="E408" s="279" t="s">
        <v>634</v>
      </c>
      <c r="F408" s="280" t="s">
        <v>635</v>
      </c>
      <c r="G408" s="281" t="s">
        <v>283</v>
      </c>
      <c r="H408" s="282">
        <v>190</v>
      </c>
      <c r="I408" s="283"/>
      <c r="J408" s="284">
        <f>ROUND(I408*H408,2)</f>
        <v>0</v>
      </c>
      <c r="K408" s="280" t="s">
        <v>179</v>
      </c>
      <c r="L408" s="285"/>
      <c r="M408" s="286" t="s">
        <v>1</v>
      </c>
      <c r="N408" s="287" t="s">
        <v>45</v>
      </c>
      <c r="O408" s="90"/>
      <c r="P408" s="234">
        <f>O408*H408</f>
        <v>0</v>
      </c>
      <c r="Q408" s="234">
        <v>0.081000000000000003</v>
      </c>
      <c r="R408" s="234">
        <f>Q408*H408</f>
        <v>15.390000000000001</v>
      </c>
      <c r="S408" s="234">
        <v>0</v>
      </c>
      <c r="T408" s="235">
        <f>S408*H408</f>
        <v>0</v>
      </c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  <c r="AE408" s="37"/>
      <c r="AR408" s="236" t="s">
        <v>199</v>
      </c>
      <c r="AT408" s="236" t="s">
        <v>328</v>
      </c>
      <c r="AU408" s="236" t="s">
        <v>90</v>
      </c>
      <c r="AY408" s="16" t="s">
        <v>122</v>
      </c>
      <c r="BE408" s="237">
        <f>IF(N408="základní",J408,0)</f>
        <v>0</v>
      </c>
      <c r="BF408" s="237">
        <f>IF(N408="snížená",J408,0)</f>
        <v>0</v>
      </c>
      <c r="BG408" s="237">
        <f>IF(N408="zákl. přenesená",J408,0)</f>
        <v>0</v>
      </c>
      <c r="BH408" s="237">
        <f>IF(N408="sníž. přenesená",J408,0)</f>
        <v>0</v>
      </c>
      <c r="BI408" s="237">
        <f>IF(N408="nulová",J408,0)</f>
        <v>0</v>
      </c>
      <c r="BJ408" s="16" t="s">
        <v>88</v>
      </c>
      <c r="BK408" s="237">
        <f>ROUND(I408*H408,2)</f>
        <v>0</v>
      </c>
      <c r="BL408" s="16" t="s">
        <v>136</v>
      </c>
      <c r="BM408" s="236" t="s">
        <v>636</v>
      </c>
    </row>
    <row r="409" s="2" customFormat="1" ht="24" customHeight="1">
      <c r="A409" s="37"/>
      <c r="B409" s="38"/>
      <c r="C409" s="225" t="s">
        <v>637</v>
      </c>
      <c r="D409" s="225" t="s">
        <v>123</v>
      </c>
      <c r="E409" s="226" t="s">
        <v>638</v>
      </c>
      <c r="F409" s="227" t="s">
        <v>639</v>
      </c>
      <c r="G409" s="228" t="s">
        <v>228</v>
      </c>
      <c r="H409" s="229">
        <v>7.2539999999999996</v>
      </c>
      <c r="I409" s="230"/>
      <c r="J409" s="231">
        <f>ROUND(I409*H409,2)</f>
        <v>0</v>
      </c>
      <c r="K409" s="227" t="s">
        <v>179</v>
      </c>
      <c r="L409" s="43"/>
      <c r="M409" s="232" t="s">
        <v>1</v>
      </c>
      <c r="N409" s="233" t="s">
        <v>45</v>
      </c>
      <c r="O409" s="90"/>
      <c r="P409" s="234">
        <f>O409*H409</f>
        <v>0</v>
      </c>
      <c r="Q409" s="234">
        <v>2.2563399999999998</v>
      </c>
      <c r="R409" s="234">
        <f>Q409*H409</f>
        <v>16.367490359999998</v>
      </c>
      <c r="S409" s="234">
        <v>0</v>
      </c>
      <c r="T409" s="235">
        <f>S409*H409</f>
        <v>0</v>
      </c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  <c r="AE409" s="37"/>
      <c r="AR409" s="236" t="s">
        <v>136</v>
      </c>
      <c r="AT409" s="236" t="s">
        <v>123</v>
      </c>
      <c r="AU409" s="236" t="s">
        <v>90</v>
      </c>
      <c r="AY409" s="16" t="s">
        <v>122</v>
      </c>
      <c r="BE409" s="237">
        <f>IF(N409="základní",J409,0)</f>
        <v>0</v>
      </c>
      <c r="BF409" s="237">
        <f>IF(N409="snížená",J409,0)</f>
        <v>0</v>
      </c>
      <c r="BG409" s="237">
        <f>IF(N409="zákl. přenesená",J409,0)</f>
        <v>0</v>
      </c>
      <c r="BH409" s="237">
        <f>IF(N409="sníž. přenesená",J409,0)</f>
        <v>0</v>
      </c>
      <c r="BI409" s="237">
        <f>IF(N409="nulová",J409,0)</f>
        <v>0</v>
      </c>
      <c r="BJ409" s="16" t="s">
        <v>88</v>
      </c>
      <c r="BK409" s="237">
        <f>ROUND(I409*H409,2)</f>
        <v>0</v>
      </c>
      <c r="BL409" s="16" t="s">
        <v>136</v>
      </c>
      <c r="BM409" s="236" t="s">
        <v>640</v>
      </c>
    </row>
    <row r="410" s="2" customFormat="1">
      <c r="A410" s="37"/>
      <c r="B410" s="38"/>
      <c r="C410" s="39"/>
      <c r="D410" s="252" t="s">
        <v>171</v>
      </c>
      <c r="E410" s="39"/>
      <c r="F410" s="253" t="s">
        <v>336</v>
      </c>
      <c r="G410" s="39"/>
      <c r="H410" s="39"/>
      <c r="I410" s="143"/>
      <c r="J410" s="39"/>
      <c r="K410" s="39"/>
      <c r="L410" s="43"/>
      <c r="M410" s="254"/>
      <c r="N410" s="255"/>
      <c r="O410" s="90"/>
      <c r="P410" s="90"/>
      <c r="Q410" s="90"/>
      <c r="R410" s="90"/>
      <c r="S410" s="90"/>
      <c r="T410" s="91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  <c r="AE410" s="37"/>
      <c r="AT410" s="16" t="s">
        <v>171</v>
      </c>
      <c r="AU410" s="16" t="s">
        <v>90</v>
      </c>
    </row>
    <row r="411" s="13" customFormat="1">
      <c r="A411" s="13"/>
      <c r="B411" s="256"/>
      <c r="C411" s="257"/>
      <c r="D411" s="252" t="s">
        <v>181</v>
      </c>
      <c r="E411" s="258" t="s">
        <v>1</v>
      </c>
      <c r="F411" s="259" t="s">
        <v>641</v>
      </c>
      <c r="G411" s="257"/>
      <c r="H411" s="260">
        <v>7.2539999999999996</v>
      </c>
      <c r="I411" s="261"/>
      <c r="J411" s="257"/>
      <c r="K411" s="257"/>
      <c r="L411" s="262"/>
      <c r="M411" s="263"/>
      <c r="N411" s="264"/>
      <c r="O411" s="264"/>
      <c r="P411" s="264"/>
      <c r="Q411" s="264"/>
      <c r="R411" s="264"/>
      <c r="S411" s="264"/>
      <c r="T411" s="265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T411" s="266" t="s">
        <v>181</v>
      </c>
      <c r="AU411" s="266" t="s">
        <v>90</v>
      </c>
      <c r="AV411" s="13" t="s">
        <v>90</v>
      </c>
      <c r="AW411" s="13" t="s">
        <v>36</v>
      </c>
      <c r="AX411" s="13" t="s">
        <v>88</v>
      </c>
      <c r="AY411" s="266" t="s">
        <v>122</v>
      </c>
    </row>
    <row r="412" s="2" customFormat="1" ht="24" customHeight="1">
      <c r="A412" s="37"/>
      <c r="B412" s="38"/>
      <c r="C412" s="225" t="s">
        <v>642</v>
      </c>
      <c r="D412" s="225" t="s">
        <v>123</v>
      </c>
      <c r="E412" s="226" t="s">
        <v>643</v>
      </c>
      <c r="F412" s="227" t="s">
        <v>644</v>
      </c>
      <c r="G412" s="228" t="s">
        <v>283</v>
      </c>
      <c r="H412" s="229">
        <v>37</v>
      </c>
      <c r="I412" s="230"/>
      <c r="J412" s="231">
        <f>ROUND(I412*H412,2)</f>
        <v>0</v>
      </c>
      <c r="K412" s="227" t="s">
        <v>179</v>
      </c>
      <c r="L412" s="43"/>
      <c r="M412" s="232" t="s">
        <v>1</v>
      </c>
      <c r="N412" s="233" t="s">
        <v>45</v>
      </c>
      <c r="O412" s="90"/>
      <c r="P412" s="234">
        <f>O412*H412</f>
        <v>0</v>
      </c>
      <c r="Q412" s="234">
        <v>1.0000000000000001E-05</v>
      </c>
      <c r="R412" s="234">
        <f>Q412*H412</f>
        <v>0.00037000000000000005</v>
      </c>
      <c r="S412" s="234">
        <v>0</v>
      </c>
      <c r="T412" s="235">
        <f>S412*H412</f>
        <v>0</v>
      </c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  <c r="AE412" s="37"/>
      <c r="AR412" s="236" t="s">
        <v>136</v>
      </c>
      <c r="AT412" s="236" t="s">
        <v>123</v>
      </c>
      <c r="AU412" s="236" t="s">
        <v>90</v>
      </c>
      <c r="AY412" s="16" t="s">
        <v>122</v>
      </c>
      <c r="BE412" s="237">
        <f>IF(N412="základní",J412,0)</f>
        <v>0</v>
      </c>
      <c r="BF412" s="237">
        <f>IF(N412="snížená",J412,0)</f>
        <v>0</v>
      </c>
      <c r="BG412" s="237">
        <f>IF(N412="zákl. přenesená",J412,0)</f>
        <v>0</v>
      </c>
      <c r="BH412" s="237">
        <f>IF(N412="sníž. přenesená",J412,0)</f>
        <v>0</v>
      </c>
      <c r="BI412" s="237">
        <f>IF(N412="nulová",J412,0)</f>
        <v>0</v>
      </c>
      <c r="BJ412" s="16" t="s">
        <v>88</v>
      </c>
      <c r="BK412" s="237">
        <f>ROUND(I412*H412,2)</f>
        <v>0</v>
      </c>
      <c r="BL412" s="16" t="s">
        <v>136</v>
      </c>
      <c r="BM412" s="236" t="s">
        <v>645</v>
      </c>
    </row>
    <row r="413" s="2" customFormat="1">
      <c r="A413" s="37"/>
      <c r="B413" s="38"/>
      <c r="C413" s="39"/>
      <c r="D413" s="252" t="s">
        <v>171</v>
      </c>
      <c r="E413" s="39"/>
      <c r="F413" s="253" t="s">
        <v>374</v>
      </c>
      <c r="G413" s="39"/>
      <c r="H413" s="39"/>
      <c r="I413" s="143"/>
      <c r="J413" s="39"/>
      <c r="K413" s="39"/>
      <c r="L413" s="43"/>
      <c r="M413" s="254"/>
      <c r="N413" s="255"/>
      <c r="O413" s="90"/>
      <c r="P413" s="90"/>
      <c r="Q413" s="90"/>
      <c r="R413" s="90"/>
      <c r="S413" s="90"/>
      <c r="T413" s="91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  <c r="AE413" s="37"/>
      <c r="AT413" s="16" t="s">
        <v>171</v>
      </c>
      <c r="AU413" s="16" t="s">
        <v>90</v>
      </c>
    </row>
    <row r="414" s="2" customFormat="1" ht="24" customHeight="1">
      <c r="A414" s="37"/>
      <c r="B414" s="38"/>
      <c r="C414" s="225" t="s">
        <v>646</v>
      </c>
      <c r="D414" s="225" t="s">
        <v>123</v>
      </c>
      <c r="E414" s="226" t="s">
        <v>647</v>
      </c>
      <c r="F414" s="227" t="s">
        <v>648</v>
      </c>
      <c r="G414" s="228" t="s">
        <v>283</v>
      </c>
      <c r="H414" s="229">
        <v>37</v>
      </c>
      <c r="I414" s="230"/>
      <c r="J414" s="231">
        <f>ROUND(I414*H414,2)</f>
        <v>0</v>
      </c>
      <c r="K414" s="227" t="s">
        <v>179</v>
      </c>
      <c r="L414" s="43"/>
      <c r="M414" s="232" t="s">
        <v>1</v>
      </c>
      <c r="N414" s="233" t="s">
        <v>45</v>
      </c>
      <c r="O414" s="90"/>
      <c r="P414" s="234">
        <f>O414*H414</f>
        <v>0</v>
      </c>
      <c r="Q414" s="234">
        <v>0.00034000000000000002</v>
      </c>
      <c r="R414" s="234">
        <f>Q414*H414</f>
        <v>0.012580000000000001</v>
      </c>
      <c r="S414" s="234">
        <v>0</v>
      </c>
      <c r="T414" s="235">
        <f>S414*H414</f>
        <v>0</v>
      </c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  <c r="AE414" s="37"/>
      <c r="AR414" s="236" t="s">
        <v>136</v>
      </c>
      <c r="AT414" s="236" t="s">
        <v>123</v>
      </c>
      <c r="AU414" s="236" t="s">
        <v>90</v>
      </c>
      <c r="AY414" s="16" t="s">
        <v>122</v>
      </c>
      <c r="BE414" s="237">
        <f>IF(N414="základní",J414,0)</f>
        <v>0</v>
      </c>
      <c r="BF414" s="237">
        <f>IF(N414="snížená",J414,0)</f>
        <v>0</v>
      </c>
      <c r="BG414" s="237">
        <f>IF(N414="zákl. přenesená",J414,0)</f>
        <v>0</v>
      </c>
      <c r="BH414" s="237">
        <f>IF(N414="sníž. přenesená",J414,0)</f>
        <v>0</v>
      </c>
      <c r="BI414" s="237">
        <f>IF(N414="nulová",J414,0)</f>
        <v>0</v>
      </c>
      <c r="BJ414" s="16" t="s">
        <v>88</v>
      </c>
      <c r="BK414" s="237">
        <f>ROUND(I414*H414,2)</f>
        <v>0</v>
      </c>
      <c r="BL414" s="16" t="s">
        <v>136</v>
      </c>
      <c r="BM414" s="236" t="s">
        <v>649</v>
      </c>
    </row>
    <row r="415" s="2" customFormat="1">
      <c r="A415" s="37"/>
      <c r="B415" s="38"/>
      <c r="C415" s="39"/>
      <c r="D415" s="252" t="s">
        <v>171</v>
      </c>
      <c r="E415" s="39"/>
      <c r="F415" s="253" t="s">
        <v>374</v>
      </c>
      <c r="G415" s="39"/>
      <c r="H415" s="39"/>
      <c r="I415" s="143"/>
      <c r="J415" s="39"/>
      <c r="K415" s="39"/>
      <c r="L415" s="43"/>
      <c r="M415" s="254"/>
      <c r="N415" s="255"/>
      <c r="O415" s="90"/>
      <c r="P415" s="90"/>
      <c r="Q415" s="90"/>
      <c r="R415" s="90"/>
      <c r="S415" s="90"/>
      <c r="T415" s="91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  <c r="AE415" s="37"/>
      <c r="AT415" s="16" t="s">
        <v>171</v>
      </c>
      <c r="AU415" s="16" t="s">
        <v>90</v>
      </c>
    </row>
    <row r="416" s="2" customFormat="1" ht="16.5" customHeight="1">
      <c r="A416" s="37"/>
      <c r="B416" s="38"/>
      <c r="C416" s="225" t="s">
        <v>650</v>
      </c>
      <c r="D416" s="225" t="s">
        <v>123</v>
      </c>
      <c r="E416" s="226" t="s">
        <v>651</v>
      </c>
      <c r="F416" s="227" t="s">
        <v>652</v>
      </c>
      <c r="G416" s="228" t="s">
        <v>283</v>
      </c>
      <c r="H416" s="229">
        <v>37</v>
      </c>
      <c r="I416" s="230"/>
      <c r="J416" s="231">
        <f>ROUND(I416*H416,2)</f>
        <v>0</v>
      </c>
      <c r="K416" s="227" t="s">
        <v>179</v>
      </c>
      <c r="L416" s="43"/>
      <c r="M416" s="232" t="s">
        <v>1</v>
      </c>
      <c r="N416" s="233" t="s">
        <v>45</v>
      </c>
      <c r="O416" s="90"/>
      <c r="P416" s="234">
        <f>O416*H416</f>
        <v>0</v>
      </c>
      <c r="Q416" s="234">
        <v>0</v>
      </c>
      <c r="R416" s="234">
        <f>Q416*H416</f>
        <v>0</v>
      </c>
      <c r="S416" s="234">
        <v>0</v>
      </c>
      <c r="T416" s="235">
        <f>S416*H416</f>
        <v>0</v>
      </c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  <c r="AE416" s="37"/>
      <c r="AR416" s="236" t="s">
        <v>136</v>
      </c>
      <c r="AT416" s="236" t="s">
        <v>123</v>
      </c>
      <c r="AU416" s="236" t="s">
        <v>90</v>
      </c>
      <c r="AY416" s="16" t="s">
        <v>122</v>
      </c>
      <c r="BE416" s="237">
        <f>IF(N416="základní",J416,0)</f>
        <v>0</v>
      </c>
      <c r="BF416" s="237">
        <f>IF(N416="snížená",J416,0)</f>
        <v>0</v>
      </c>
      <c r="BG416" s="237">
        <f>IF(N416="zákl. přenesená",J416,0)</f>
        <v>0</v>
      </c>
      <c r="BH416" s="237">
        <f>IF(N416="sníž. přenesená",J416,0)</f>
        <v>0</v>
      </c>
      <c r="BI416" s="237">
        <f>IF(N416="nulová",J416,0)</f>
        <v>0</v>
      </c>
      <c r="BJ416" s="16" t="s">
        <v>88</v>
      </c>
      <c r="BK416" s="237">
        <f>ROUND(I416*H416,2)</f>
        <v>0</v>
      </c>
      <c r="BL416" s="16" t="s">
        <v>136</v>
      </c>
      <c r="BM416" s="236" t="s">
        <v>653</v>
      </c>
    </row>
    <row r="417" s="2" customFormat="1">
      <c r="A417" s="37"/>
      <c r="B417" s="38"/>
      <c r="C417" s="39"/>
      <c r="D417" s="252" t="s">
        <v>171</v>
      </c>
      <c r="E417" s="39"/>
      <c r="F417" s="253" t="s">
        <v>374</v>
      </c>
      <c r="G417" s="39"/>
      <c r="H417" s="39"/>
      <c r="I417" s="143"/>
      <c r="J417" s="39"/>
      <c r="K417" s="39"/>
      <c r="L417" s="43"/>
      <c r="M417" s="254"/>
      <c r="N417" s="255"/>
      <c r="O417" s="90"/>
      <c r="P417" s="90"/>
      <c r="Q417" s="90"/>
      <c r="R417" s="90"/>
      <c r="S417" s="90"/>
      <c r="T417" s="91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  <c r="AE417" s="37"/>
      <c r="AT417" s="16" t="s">
        <v>171</v>
      </c>
      <c r="AU417" s="16" t="s">
        <v>90</v>
      </c>
    </row>
    <row r="418" s="13" customFormat="1">
      <c r="A418" s="13"/>
      <c r="B418" s="256"/>
      <c r="C418" s="257"/>
      <c r="D418" s="252" t="s">
        <v>181</v>
      </c>
      <c r="E418" s="258" t="s">
        <v>1</v>
      </c>
      <c r="F418" s="259" t="s">
        <v>654</v>
      </c>
      <c r="G418" s="257"/>
      <c r="H418" s="260">
        <v>37</v>
      </c>
      <c r="I418" s="261"/>
      <c r="J418" s="257"/>
      <c r="K418" s="257"/>
      <c r="L418" s="262"/>
      <c r="M418" s="263"/>
      <c r="N418" s="264"/>
      <c r="O418" s="264"/>
      <c r="P418" s="264"/>
      <c r="Q418" s="264"/>
      <c r="R418" s="264"/>
      <c r="S418" s="264"/>
      <c r="T418" s="265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T418" s="266" t="s">
        <v>181</v>
      </c>
      <c r="AU418" s="266" t="s">
        <v>90</v>
      </c>
      <c r="AV418" s="13" t="s">
        <v>90</v>
      </c>
      <c r="AW418" s="13" t="s">
        <v>36</v>
      </c>
      <c r="AX418" s="13" t="s">
        <v>88</v>
      </c>
      <c r="AY418" s="266" t="s">
        <v>122</v>
      </c>
    </row>
    <row r="419" s="2" customFormat="1" ht="16.5" customHeight="1">
      <c r="A419" s="37"/>
      <c r="B419" s="38"/>
      <c r="C419" s="225" t="s">
        <v>655</v>
      </c>
      <c r="D419" s="225" t="s">
        <v>123</v>
      </c>
      <c r="E419" s="226" t="s">
        <v>656</v>
      </c>
      <c r="F419" s="227" t="s">
        <v>657</v>
      </c>
      <c r="G419" s="228" t="s">
        <v>283</v>
      </c>
      <c r="H419" s="229">
        <v>37</v>
      </c>
      <c r="I419" s="230"/>
      <c r="J419" s="231">
        <f>ROUND(I419*H419,2)</f>
        <v>0</v>
      </c>
      <c r="K419" s="227" t="s">
        <v>179</v>
      </c>
      <c r="L419" s="43"/>
      <c r="M419" s="232" t="s">
        <v>1</v>
      </c>
      <c r="N419" s="233" t="s">
        <v>45</v>
      </c>
      <c r="O419" s="90"/>
      <c r="P419" s="234">
        <f>O419*H419</f>
        <v>0</v>
      </c>
      <c r="Q419" s="234">
        <v>0</v>
      </c>
      <c r="R419" s="234">
        <f>Q419*H419</f>
        <v>0</v>
      </c>
      <c r="S419" s="234">
        <v>0</v>
      </c>
      <c r="T419" s="235">
        <f>S419*H419</f>
        <v>0</v>
      </c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  <c r="AE419" s="37"/>
      <c r="AR419" s="236" t="s">
        <v>136</v>
      </c>
      <c r="AT419" s="236" t="s">
        <v>123</v>
      </c>
      <c r="AU419" s="236" t="s">
        <v>90</v>
      </c>
      <c r="AY419" s="16" t="s">
        <v>122</v>
      </c>
      <c r="BE419" s="237">
        <f>IF(N419="základní",J419,0)</f>
        <v>0</v>
      </c>
      <c r="BF419" s="237">
        <f>IF(N419="snížená",J419,0)</f>
        <v>0</v>
      </c>
      <c r="BG419" s="237">
        <f>IF(N419="zákl. přenesená",J419,0)</f>
        <v>0</v>
      </c>
      <c r="BH419" s="237">
        <f>IF(N419="sníž. přenesená",J419,0)</f>
        <v>0</v>
      </c>
      <c r="BI419" s="237">
        <f>IF(N419="nulová",J419,0)</f>
        <v>0</v>
      </c>
      <c r="BJ419" s="16" t="s">
        <v>88</v>
      </c>
      <c r="BK419" s="237">
        <f>ROUND(I419*H419,2)</f>
        <v>0</v>
      </c>
      <c r="BL419" s="16" t="s">
        <v>136</v>
      </c>
      <c r="BM419" s="236" t="s">
        <v>658</v>
      </c>
    </row>
    <row r="420" s="2" customFormat="1">
      <c r="A420" s="37"/>
      <c r="B420" s="38"/>
      <c r="C420" s="39"/>
      <c r="D420" s="252" t="s">
        <v>171</v>
      </c>
      <c r="E420" s="39"/>
      <c r="F420" s="253" t="s">
        <v>374</v>
      </c>
      <c r="G420" s="39"/>
      <c r="H420" s="39"/>
      <c r="I420" s="143"/>
      <c r="J420" s="39"/>
      <c r="K420" s="39"/>
      <c r="L420" s="43"/>
      <c r="M420" s="254"/>
      <c r="N420" s="255"/>
      <c r="O420" s="90"/>
      <c r="P420" s="90"/>
      <c r="Q420" s="90"/>
      <c r="R420" s="90"/>
      <c r="S420" s="90"/>
      <c r="T420" s="91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  <c r="AE420" s="37"/>
      <c r="AT420" s="16" t="s">
        <v>171</v>
      </c>
      <c r="AU420" s="16" t="s">
        <v>90</v>
      </c>
    </row>
    <row r="421" s="13" customFormat="1">
      <c r="A421" s="13"/>
      <c r="B421" s="256"/>
      <c r="C421" s="257"/>
      <c r="D421" s="252" t="s">
        <v>181</v>
      </c>
      <c r="E421" s="258" t="s">
        <v>1</v>
      </c>
      <c r="F421" s="259" t="s">
        <v>659</v>
      </c>
      <c r="G421" s="257"/>
      <c r="H421" s="260">
        <v>37</v>
      </c>
      <c r="I421" s="261"/>
      <c r="J421" s="257"/>
      <c r="K421" s="257"/>
      <c r="L421" s="262"/>
      <c r="M421" s="263"/>
      <c r="N421" s="264"/>
      <c r="O421" s="264"/>
      <c r="P421" s="264"/>
      <c r="Q421" s="264"/>
      <c r="R421" s="264"/>
      <c r="S421" s="264"/>
      <c r="T421" s="265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T421" s="266" t="s">
        <v>181</v>
      </c>
      <c r="AU421" s="266" t="s">
        <v>90</v>
      </c>
      <c r="AV421" s="13" t="s">
        <v>90</v>
      </c>
      <c r="AW421" s="13" t="s">
        <v>36</v>
      </c>
      <c r="AX421" s="13" t="s">
        <v>88</v>
      </c>
      <c r="AY421" s="266" t="s">
        <v>122</v>
      </c>
    </row>
    <row r="422" s="2" customFormat="1" ht="16.5" customHeight="1">
      <c r="A422" s="37"/>
      <c r="B422" s="38"/>
      <c r="C422" s="225" t="s">
        <v>660</v>
      </c>
      <c r="D422" s="225" t="s">
        <v>123</v>
      </c>
      <c r="E422" s="226" t="s">
        <v>661</v>
      </c>
      <c r="F422" s="227" t="s">
        <v>662</v>
      </c>
      <c r="G422" s="228" t="s">
        <v>151</v>
      </c>
      <c r="H422" s="229">
        <v>15</v>
      </c>
      <c r="I422" s="230"/>
      <c r="J422" s="231">
        <f>ROUND(I422*H422,2)</f>
        <v>0</v>
      </c>
      <c r="K422" s="227" t="s">
        <v>1</v>
      </c>
      <c r="L422" s="43"/>
      <c r="M422" s="232" t="s">
        <v>1</v>
      </c>
      <c r="N422" s="233" t="s">
        <v>45</v>
      </c>
      <c r="O422" s="90"/>
      <c r="P422" s="234">
        <f>O422*H422</f>
        <v>0</v>
      </c>
      <c r="Q422" s="234">
        <v>0.35743999999999998</v>
      </c>
      <c r="R422" s="234">
        <f>Q422*H422</f>
        <v>5.3615999999999993</v>
      </c>
      <c r="S422" s="234">
        <v>0</v>
      </c>
      <c r="T422" s="235">
        <f>S422*H422</f>
        <v>0</v>
      </c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  <c r="AE422" s="37"/>
      <c r="AR422" s="236" t="s">
        <v>136</v>
      </c>
      <c r="AT422" s="236" t="s">
        <v>123</v>
      </c>
      <c r="AU422" s="236" t="s">
        <v>90</v>
      </c>
      <c r="AY422" s="16" t="s">
        <v>122</v>
      </c>
      <c r="BE422" s="237">
        <f>IF(N422="základní",J422,0)</f>
        <v>0</v>
      </c>
      <c r="BF422" s="237">
        <f>IF(N422="snížená",J422,0)</f>
        <v>0</v>
      </c>
      <c r="BG422" s="237">
        <f>IF(N422="zákl. přenesená",J422,0)</f>
        <v>0</v>
      </c>
      <c r="BH422" s="237">
        <f>IF(N422="sníž. přenesená",J422,0)</f>
        <v>0</v>
      </c>
      <c r="BI422" s="237">
        <f>IF(N422="nulová",J422,0)</f>
        <v>0</v>
      </c>
      <c r="BJ422" s="16" t="s">
        <v>88</v>
      </c>
      <c r="BK422" s="237">
        <f>ROUND(I422*H422,2)</f>
        <v>0</v>
      </c>
      <c r="BL422" s="16" t="s">
        <v>136</v>
      </c>
      <c r="BM422" s="236" t="s">
        <v>663</v>
      </c>
    </row>
    <row r="423" s="2" customFormat="1">
      <c r="A423" s="37"/>
      <c r="B423" s="38"/>
      <c r="C423" s="39"/>
      <c r="D423" s="252" t="s">
        <v>171</v>
      </c>
      <c r="E423" s="39"/>
      <c r="F423" s="253" t="s">
        <v>374</v>
      </c>
      <c r="G423" s="39"/>
      <c r="H423" s="39"/>
      <c r="I423" s="143"/>
      <c r="J423" s="39"/>
      <c r="K423" s="39"/>
      <c r="L423" s="43"/>
      <c r="M423" s="254"/>
      <c r="N423" s="255"/>
      <c r="O423" s="90"/>
      <c r="P423" s="90"/>
      <c r="Q423" s="90"/>
      <c r="R423" s="90"/>
      <c r="S423" s="90"/>
      <c r="T423" s="91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  <c r="AE423" s="37"/>
      <c r="AT423" s="16" t="s">
        <v>171</v>
      </c>
      <c r="AU423" s="16" t="s">
        <v>90</v>
      </c>
    </row>
    <row r="424" s="2" customFormat="1" ht="24" customHeight="1">
      <c r="A424" s="37"/>
      <c r="B424" s="38"/>
      <c r="C424" s="225" t="s">
        <v>664</v>
      </c>
      <c r="D424" s="225" t="s">
        <v>123</v>
      </c>
      <c r="E424" s="226" t="s">
        <v>665</v>
      </c>
      <c r="F424" s="227" t="s">
        <v>666</v>
      </c>
      <c r="G424" s="228" t="s">
        <v>151</v>
      </c>
      <c r="H424" s="229">
        <v>4</v>
      </c>
      <c r="I424" s="230"/>
      <c r="J424" s="231">
        <f>ROUND(I424*H424,2)</f>
        <v>0</v>
      </c>
      <c r="K424" s="227" t="s">
        <v>1</v>
      </c>
      <c r="L424" s="43"/>
      <c r="M424" s="232" t="s">
        <v>1</v>
      </c>
      <c r="N424" s="233" t="s">
        <v>45</v>
      </c>
      <c r="O424" s="90"/>
      <c r="P424" s="234">
        <f>O424*H424</f>
        <v>0</v>
      </c>
      <c r="Q424" s="234">
        <v>0.35743999999999998</v>
      </c>
      <c r="R424" s="234">
        <f>Q424*H424</f>
        <v>1.4297599999999999</v>
      </c>
      <c r="S424" s="234">
        <v>0</v>
      </c>
      <c r="T424" s="235">
        <f>S424*H424</f>
        <v>0</v>
      </c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  <c r="AE424" s="37"/>
      <c r="AR424" s="236" t="s">
        <v>136</v>
      </c>
      <c r="AT424" s="236" t="s">
        <v>123</v>
      </c>
      <c r="AU424" s="236" t="s">
        <v>90</v>
      </c>
      <c r="AY424" s="16" t="s">
        <v>122</v>
      </c>
      <c r="BE424" s="237">
        <f>IF(N424="základní",J424,0)</f>
        <v>0</v>
      </c>
      <c r="BF424" s="237">
        <f>IF(N424="snížená",J424,0)</f>
        <v>0</v>
      </c>
      <c r="BG424" s="237">
        <f>IF(N424="zákl. přenesená",J424,0)</f>
        <v>0</v>
      </c>
      <c r="BH424" s="237">
        <f>IF(N424="sníž. přenesená",J424,0)</f>
        <v>0</v>
      </c>
      <c r="BI424" s="237">
        <f>IF(N424="nulová",J424,0)</f>
        <v>0</v>
      </c>
      <c r="BJ424" s="16" t="s">
        <v>88</v>
      </c>
      <c r="BK424" s="237">
        <f>ROUND(I424*H424,2)</f>
        <v>0</v>
      </c>
      <c r="BL424" s="16" t="s">
        <v>136</v>
      </c>
      <c r="BM424" s="236" t="s">
        <v>667</v>
      </c>
    </row>
    <row r="425" s="2" customFormat="1">
      <c r="A425" s="37"/>
      <c r="B425" s="38"/>
      <c r="C425" s="39"/>
      <c r="D425" s="252" t="s">
        <v>171</v>
      </c>
      <c r="E425" s="39"/>
      <c r="F425" s="253" t="s">
        <v>374</v>
      </c>
      <c r="G425" s="39"/>
      <c r="H425" s="39"/>
      <c r="I425" s="143"/>
      <c r="J425" s="39"/>
      <c r="K425" s="39"/>
      <c r="L425" s="43"/>
      <c r="M425" s="254"/>
      <c r="N425" s="255"/>
      <c r="O425" s="90"/>
      <c r="P425" s="90"/>
      <c r="Q425" s="90"/>
      <c r="R425" s="90"/>
      <c r="S425" s="90"/>
      <c r="T425" s="91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  <c r="AE425" s="37"/>
      <c r="AT425" s="16" t="s">
        <v>171</v>
      </c>
      <c r="AU425" s="16" t="s">
        <v>90</v>
      </c>
    </row>
    <row r="426" s="2" customFormat="1" ht="16.5" customHeight="1">
      <c r="A426" s="37"/>
      <c r="B426" s="38"/>
      <c r="C426" s="225" t="s">
        <v>668</v>
      </c>
      <c r="D426" s="225" t="s">
        <v>123</v>
      </c>
      <c r="E426" s="226" t="s">
        <v>669</v>
      </c>
      <c r="F426" s="227" t="s">
        <v>670</v>
      </c>
      <c r="G426" s="228" t="s">
        <v>151</v>
      </c>
      <c r="H426" s="229">
        <v>3</v>
      </c>
      <c r="I426" s="230"/>
      <c r="J426" s="231">
        <f>ROUND(I426*H426,2)</f>
        <v>0</v>
      </c>
      <c r="K426" s="227" t="s">
        <v>1</v>
      </c>
      <c r="L426" s="43"/>
      <c r="M426" s="232" t="s">
        <v>1</v>
      </c>
      <c r="N426" s="233" t="s">
        <v>45</v>
      </c>
      <c r="O426" s="90"/>
      <c r="P426" s="234">
        <f>O426*H426</f>
        <v>0</v>
      </c>
      <c r="Q426" s="234">
        <v>0.35743999999999998</v>
      </c>
      <c r="R426" s="234">
        <f>Q426*H426</f>
        <v>1.0723199999999999</v>
      </c>
      <c r="S426" s="234">
        <v>0</v>
      </c>
      <c r="T426" s="235">
        <f>S426*H426</f>
        <v>0</v>
      </c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  <c r="AE426" s="37"/>
      <c r="AR426" s="236" t="s">
        <v>136</v>
      </c>
      <c r="AT426" s="236" t="s">
        <v>123</v>
      </c>
      <c r="AU426" s="236" t="s">
        <v>90</v>
      </c>
      <c r="AY426" s="16" t="s">
        <v>122</v>
      </c>
      <c r="BE426" s="237">
        <f>IF(N426="základní",J426,0)</f>
        <v>0</v>
      </c>
      <c r="BF426" s="237">
        <f>IF(N426="snížená",J426,0)</f>
        <v>0</v>
      </c>
      <c r="BG426" s="237">
        <f>IF(N426="zákl. přenesená",J426,0)</f>
        <v>0</v>
      </c>
      <c r="BH426" s="237">
        <f>IF(N426="sníž. přenesená",J426,0)</f>
        <v>0</v>
      </c>
      <c r="BI426" s="237">
        <f>IF(N426="nulová",J426,0)</f>
        <v>0</v>
      </c>
      <c r="BJ426" s="16" t="s">
        <v>88</v>
      </c>
      <c r="BK426" s="237">
        <f>ROUND(I426*H426,2)</f>
        <v>0</v>
      </c>
      <c r="BL426" s="16" t="s">
        <v>136</v>
      </c>
      <c r="BM426" s="236" t="s">
        <v>671</v>
      </c>
    </row>
    <row r="427" s="2" customFormat="1">
      <c r="A427" s="37"/>
      <c r="B427" s="38"/>
      <c r="C427" s="39"/>
      <c r="D427" s="252" t="s">
        <v>171</v>
      </c>
      <c r="E427" s="39"/>
      <c r="F427" s="253" t="s">
        <v>374</v>
      </c>
      <c r="G427" s="39"/>
      <c r="H427" s="39"/>
      <c r="I427" s="143"/>
      <c r="J427" s="39"/>
      <c r="K427" s="39"/>
      <c r="L427" s="43"/>
      <c r="M427" s="254"/>
      <c r="N427" s="255"/>
      <c r="O427" s="90"/>
      <c r="P427" s="90"/>
      <c r="Q427" s="90"/>
      <c r="R427" s="90"/>
      <c r="S427" s="90"/>
      <c r="T427" s="91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  <c r="AE427" s="37"/>
      <c r="AT427" s="16" t="s">
        <v>171</v>
      </c>
      <c r="AU427" s="16" t="s">
        <v>90</v>
      </c>
    </row>
    <row r="428" s="2" customFormat="1" ht="24" customHeight="1">
      <c r="A428" s="37"/>
      <c r="B428" s="38"/>
      <c r="C428" s="225" t="s">
        <v>672</v>
      </c>
      <c r="D428" s="225" t="s">
        <v>123</v>
      </c>
      <c r="E428" s="226" t="s">
        <v>673</v>
      </c>
      <c r="F428" s="227" t="s">
        <v>674</v>
      </c>
      <c r="G428" s="228" t="s">
        <v>283</v>
      </c>
      <c r="H428" s="229">
        <v>78.599999999999994</v>
      </c>
      <c r="I428" s="230"/>
      <c r="J428" s="231">
        <f>ROUND(I428*H428,2)</f>
        <v>0</v>
      </c>
      <c r="K428" s="227" t="s">
        <v>1</v>
      </c>
      <c r="L428" s="43"/>
      <c r="M428" s="232" t="s">
        <v>1</v>
      </c>
      <c r="N428" s="233" t="s">
        <v>45</v>
      </c>
      <c r="O428" s="90"/>
      <c r="P428" s="234">
        <f>O428*H428</f>
        <v>0</v>
      </c>
      <c r="Q428" s="234">
        <v>9.0000000000000006E-05</v>
      </c>
      <c r="R428" s="234">
        <f>Q428*H428</f>
        <v>0.0070739999999999996</v>
      </c>
      <c r="S428" s="234">
        <v>0.042000000000000003</v>
      </c>
      <c r="T428" s="235">
        <f>S428*H428</f>
        <v>3.3012000000000001</v>
      </c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  <c r="AE428" s="37"/>
      <c r="AR428" s="236" t="s">
        <v>136</v>
      </c>
      <c r="AT428" s="236" t="s">
        <v>123</v>
      </c>
      <c r="AU428" s="236" t="s">
        <v>90</v>
      </c>
      <c r="AY428" s="16" t="s">
        <v>122</v>
      </c>
      <c r="BE428" s="237">
        <f>IF(N428="základní",J428,0)</f>
        <v>0</v>
      </c>
      <c r="BF428" s="237">
        <f>IF(N428="snížená",J428,0)</f>
        <v>0</v>
      </c>
      <c r="BG428" s="237">
        <f>IF(N428="zákl. přenesená",J428,0)</f>
        <v>0</v>
      </c>
      <c r="BH428" s="237">
        <f>IF(N428="sníž. přenesená",J428,0)</f>
        <v>0</v>
      </c>
      <c r="BI428" s="237">
        <f>IF(N428="nulová",J428,0)</f>
        <v>0</v>
      </c>
      <c r="BJ428" s="16" t="s">
        <v>88</v>
      </c>
      <c r="BK428" s="237">
        <f>ROUND(I428*H428,2)</f>
        <v>0</v>
      </c>
      <c r="BL428" s="16" t="s">
        <v>136</v>
      </c>
      <c r="BM428" s="236" t="s">
        <v>675</v>
      </c>
    </row>
    <row r="429" s="2" customFormat="1">
      <c r="A429" s="37"/>
      <c r="B429" s="38"/>
      <c r="C429" s="39"/>
      <c r="D429" s="252" t="s">
        <v>171</v>
      </c>
      <c r="E429" s="39"/>
      <c r="F429" s="253" t="s">
        <v>374</v>
      </c>
      <c r="G429" s="39"/>
      <c r="H429" s="39"/>
      <c r="I429" s="143"/>
      <c r="J429" s="39"/>
      <c r="K429" s="39"/>
      <c r="L429" s="43"/>
      <c r="M429" s="254"/>
      <c r="N429" s="255"/>
      <c r="O429" s="90"/>
      <c r="P429" s="90"/>
      <c r="Q429" s="90"/>
      <c r="R429" s="90"/>
      <c r="S429" s="90"/>
      <c r="T429" s="91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  <c r="AE429" s="37"/>
      <c r="AT429" s="16" t="s">
        <v>171</v>
      </c>
      <c r="AU429" s="16" t="s">
        <v>90</v>
      </c>
    </row>
    <row r="430" s="13" customFormat="1">
      <c r="A430" s="13"/>
      <c r="B430" s="256"/>
      <c r="C430" s="257"/>
      <c r="D430" s="252" t="s">
        <v>181</v>
      </c>
      <c r="E430" s="258" t="s">
        <v>1</v>
      </c>
      <c r="F430" s="259" t="s">
        <v>676</v>
      </c>
      <c r="G430" s="257"/>
      <c r="H430" s="260">
        <v>78.599999999999994</v>
      </c>
      <c r="I430" s="261"/>
      <c r="J430" s="257"/>
      <c r="K430" s="257"/>
      <c r="L430" s="262"/>
      <c r="M430" s="263"/>
      <c r="N430" s="264"/>
      <c r="O430" s="264"/>
      <c r="P430" s="264"/>
      <c r="Q430" s="264"/>
      <c r="R430" s="264"/>
      <c r="S430" s="264"/>
      <c r="T430" s="265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266" t="s">
        <v>181</v>
      </c>
      <c r="AU430" s="266" t="s">
        <v>90</v>
      </c>
      <c r="AV430" s="13" t="s">
        <v>90</v>
      </c>
      <c r="AW430" s="13" t="s">
        <v>36</v>
      </c>
      <c r="AX430" s="13" t="s">
        <v>88</v>
      </c>
      <c r="AY430" s="266" t="s">
        <v>122</v>
      </c>
    </row>
    <row r="431" s="2" customFormat="1" ht="16.5" customHeight="1">
      <c r="A431" s="37"/>
      <c r="B431" s="38"/>
      <c r="C431" s="225" t="s">
        <v>677</v>
      </c>
      <c r="D431" s="225" t="s">
        <v>123</v>
      </c>
      <c r="E431" s="226" t="s">
        <v>678</v>
      </c>
      <c r="F431" s="227" t="s">
        <v>679</v>
      </c>
      <c r="G431" s="228" t="s">
        <v>151</v>
      </c>
      <c r="H431" s="229">
        <v>2</v>
      </c>
      <c r="I431" s="230"/>
      <c r="J431" s="231">
        <f>ROUND(I431*H431,2)</f>
        <v>0</v>
      </c>
      <c r="K431" s="227" t="s">
        <v>1</v>
      </c>
      <c r="L431" s="43"/>
      <c r="M431" s="232" t="s">
        <v>1</v>
      </c>
      <c r="N431" s="233" t="s">
        <v>45</v>
      </c>
      <c r="O431" s="90"/>
      <c r="P431" s="234">
        <f>O431*H431</f>
        <v>0</v>
      </c>
      <c r="Q431" s="234">
        <v>9.0000000000000006E-05</v>
      </c>
      <c r="R431" s="234">
        <f>Q431*H431</f>
        <v>0.00018000000000000001</v>
      </c>
      <c r="S431" s="234">
        <v>0.042000000000000003</v>
      </c>
      <c r="T431" s="235">
        <f>S431*H431</f>
        <v>0.084000000000000005</v>
      </c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  <c r="AE431" s="37"/>
      <c r="AR431" s="236" t="s">
        <v>136</v>
      </c>
      <c r="AT431" s="236" t="s">
        <v>123</v>
      </c>
      <c r="AU431" s="236" t="s">
        <v>90</v>
      </c>
      <c r="AY431" s="16" t="s">
        <v>122</v>
      </c>
      <c r="BE431" s="237">
        <f>IF(N431="základní",J431,0)</f>
        <v>0</v>
      </c>
      <c r="BF431" s="237">
        <f>IF(N431="snížená",J431,0)</f>
        <v>0</v>
      </c>
      <c r="BG431" s="237">
        <f>IF(N431="zákl. přenesená",J431,0)</f>
        <v>0</v>
      </c>
      <c r="BH431" s="237">
        <f>IF(N431="sníž. přenesená",J431,0)</f>
        <v>0</v>
      </c>
      <c r="BI431" s="237">
        <f>IF(N431="nulová",J431,0)</f>
        <v>0</v>
      </c>
      <c r="BJ431" s="16" t="s">
        <v>88</v>
      </c>
      <c r="BK431" s="237">
        <f>ROUND(I431*H431,2)</f>
        <v>0</v>
      </c>
      <c r="BL431" s="16" t="s">
        <v>136</v>
      </c>
      <c r="BM431" s="236" t="s">
        <v>680</v>
      </c>
    </row>
    <row r="432" s="2" customFormat="1">
      <c r="A432" s="37"/>
      <c r="B432" s="38"/>
      <c r="C432" s="39"/>
      <c r="D432" s="252" t="s">
        <v>171</v>
      </c>
      <c r="E432" s="39"/>
      <c r="F432" s="253" t="s">
        <v>172</v>
      </c>
      <c r="G432" s="39"/>
      <c r="H432" s="39"/>
      <c r="I432" s="143"/>
      <c r="J432" s="39"/>
      <c r="K432" s="39"/>
      <c r="L432" s="43"/>
      <c r="M432" s="254"/>
      <c r="N432" s="255"/>
      <c r="O432" s="90"/>
      <c r="P432" s="90"/>
      <c r="Q432" s="90"/>
      <c r="R432" s="90"/>
      <c r="S432" s="90"/>
      <c r="T432" s="91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  <c r="AE432" s="37"/>
      <c r="AT432" s="16" t="s">
        <v>171</v>
      </c>
      <c r="AU432" s="16" t="s">
        <v>90</v>
      </c>
    </row>
    <row r="433" s="11" customFormat="1" ht="22.8" customHeight="1">
      <c r="A433" s="11"/>
      <c r="B433" s="211"/>
      <c r="C433" s="212"/>
      <c r="D433" s="213" t="s">
        <v>79</v>
      </c>
      <c r="E433" s="250" t="s">
        <v>681</v>
      </c>
      <c r="F433" s="250" t="s">
        <v>682</v>
      </c>
      <c r="G433" s="212"/>
      <c r="H433" s="212"/>
      <c r="I433" s="215"/>
      <c r="J433" s="251">
        <f>BK433</f>
        <v>0</v>
      </c>
      <c r="K433" s="212"/>
      <c r="L433" s="217"/>
      <c r="M433" s="218"/>
      <c r="N433" s="219"/>
      <c r="O433" s="219"/>
      <c r="P433" s="220">
        <f>SUM(P434:P450)</f>
        <v>0</v>
      </c>
      <c r="Q433" s="219"/>
      <c r="R433" s="220">
        <f>SUM(R434:R450)</f>
        <v>0</v>
      </c>
      <c r="S433" s="219"/>
      <c r="T433" s="221">
        <f>SUM(T434:T450)</f>
        <v>0</v>
      </c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R433" s="222" t="s">
        <v>88</v>
      </c>
      <c r="AT433" s="223" t="s">
        <v>79</v>
      </c>
      <c r="AU433" s="223" t="s">
        <v>88</v>
      </c>
      <c r="AY433" s="222" t="s">
        <v>122</v>
      </c>
      <c r="BK433" s="224">
        <f>SUM(BK434:BK450)</f>
        <v>0</v>
      </c>
    </row>
    <row r="434" s="2" customFormat="1" ht="16.5" customHeight="1">
      <c r="A434" s="37"/>
      <c r="B434" s="38"/>
      <c r="C434" s="225" t="s">
        <v>683</v>
      </c>
      <c r="D434" s="225" t="s">
        <v>123</v>
      </c>
      <c r="E434" s="226" t="s">
        <v>684</v>
      </c>
      <c r="F434" s="227" t="s">
        <v>685</v>
      </c>
      <c r="G434" s="228" t="s">
        <v>317</v>
      </c>
      <c r="H434" s="229">
        <v>841.42899999999997</v>
      </c>
      <c r="I434" s="230"/>
      <c r="J434" s="231">
        <f>ROUND(I434*H434,2)</f>
        <v>0</v>
      </c>
      <c r="K434" s="227" t="s">
        <v>179</v>
      </c>
      <c r="L434" s="43"/>
      <c r="M434" s="232" t="s">
        <v>1</v>
      </c>
      <c r="N434" s="233" t="s">
        <v>45</v>
      </c>
      <c r="O434" s="90"/>
      <c r="P434" s="234">
        <f>O434*H434</f>
        <v>0</v>
      </c>
      <c r="Q434" s="234">
        <v>0</v>
      </c>
      <c r="R434" s="234">
        <f>Q434*H434</f>
        <v>0</v>
      </c>
      <c r="S434" s="234">
        <v>0</v>
      </c>
      <c r="T434" s="235">
        <f>S434*H434</f>
        <v>0</v>
      </c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  <c r="AE434" s="37"/>
      <c r="AR434" s="236" t="s">
        <v>136</v>
      </c>
      <c r="AT434" s="236" t="s">
        <v>123</v>
      </c>
      <c r="AU434" s="236" t="s">
        <v>90</v>
      </c>
      <c r="AY434" s="16" t="s">
        <v>122</v>
      </c>
      <c r="BE434" s="237">
        <f>IF(N434="základní",J434,0)</f>
        <v>0</v>
      </c>
      <c r="BF434" s="237">
        <f>IF(N434="snížená",J434,0)</f>
        <v>0</v>
      </c>
      <c r="BG434" s="237">
        <f>IF(N434="zákl. přenesená",J434,0)</f>
        <v>0</v>
      </c>
      <c r="BH434" s="237">
        <f>IF(N434="sníž. přenesená",J434,0)</f>
        <v>0</v>
      </c>
      <c r="BI434" s="237">
        <f>IF(N434="nulová",J434,0)</f>
        <v>0</v>
      </c>
      <c r="BJ434" s="16" t="s">
        <v>88</v>
      </c>
      <c r="BK434" s="237">
        <f>ROUND(I434*H434,2)</f>
        <v>0</v>
      </c>
      <c r="BL434" s="16" t="s">
        <v>136</v>
      </c>
      <c r="BM434" s="236" t="s">
        <v>686</v>
      </c>
    </row>
    <row r="435" s="13" customFormat="1">
      <c r="A435" s="13"/>
      <c r="B435" s="256"/>
      <c r="C435" s="257"/>
      <c r="D435" s="252" t="s">
        <v>181</v>
      </c>
      <c r="E435" s="258" t="s">
        <v>1</v>
      </c>
      <c r="F435" s="259" t="s">
        <v>687</v>
      </c>
      <c r="G435" s="257"/>
      <c r="H435" s="260">
        <v>0.78000000000000003</v>
      </c>
      <c r="I435" s="261"/>
      <c r="J435" s="257"/>
      <c r="K435" s="257"/>
      <c r="L435" s="262"/>
      <c r="M435" s="263"/>
      <c r="N435" s="264"/>
      <c r="O435" s="264"/>
      <c r="P435" s="264"/>
      <c r="Q435" s="264"/>
      <c r="R435" s="264"/>
      <c r="S435" s="264"/>
      <c r="T435" s="265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66" t="s">
        <v>181</v>
      </c>
      <c r="AU435" s="266" t="s">
        <v>90</v>
      </c>
      <c r="AV435" s="13" t="s">
        <v>90</v>
      </c>
      <c r="AW435" s="13" t="s">
        <v>36</v>
      </c>
      <c r="AX435" s="13" t="s">
        <v>80</v>
      </c>
      <c r="AY435" s="266" t="s">
        <v>122</v>
      </c>
    </row>
    <row r="436" s="13" customFormat="1">
      <c r="A436" s="13"/>
      <c r="B436" s="256"/>
      <c r="C436" s="257"/>
      <c r="D436" s="252" t="s">
        <v>181</v>
      </c>
      <c r="E436" s="258" t="s">
        <v>1</v>
      </c>
      <c r="F436" s="259" t="s">
        <v>688</v>
      </c>
      <c r="G436" s="257"/>
      <c r="H436" s="260">
        <v>468.70999999999998</v>
      </c>
      <c r="I436" s="261"/>
      <c r="J436" s="257"/>
      <c r="K436" s="257"/>
      <c r="L436" s="262"/>
      <c r="M436" s="263"/>
      <c r="N436" s="264"/>
      <c r="O436" s="264"/>
      <c r="P436" s="264"/>
      <c r="Q436" s="264"/>
      <c r="R436" s="264"/>
      <c r="S436" s="264"/>
      <c r="T436" s="265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T436" s="266" t="s">
        <v>181</v>
      </c>
      <c r="AU436" s="266" t="s">
        <v>90</v>
      </c>
      <c r="AV436" s="13" t="s">
        <v>90</v>
      </c>
      <c r="AW436" s="13" t="s">
        <v>36</v>
      </c>
      <c r="AX436" s="13" t="s">
        <v>80</v>
      </c>
      <c r="AY436" s="266" t="s">
        <v>122</v>
      </c>
    </row>
    <row r="437" s="13" customFormat="1">
      <c r="A437" s="13"/>
      <c r="B437" s="256"/>
      <c r="C437" s="257"/>
      <c r="D437" s="252" t="s">
        <v>181</v>
      </c>
      <c r="E437" s="258" t="s">
        <v>1</v>
      </c>
      <c r="F437" s="259" t="s">
        <v>689</v>
      </c>
      <c r="G437" s="257"/>
      <c r="H437" s="260">
        <v>371.93900000000002</v>
      </c>
      <c r="I437" s="261"/>
      <c r="J437" s="257"/>
      <c r="K437" s="257"/>
      <c r="L437" s="262"/>
      <c r="M437" s="263"/>
      <c r="N437" s="264"/>
      <c r="O437" s="264"/>
      <c r="P437" s="264"/>
      <c r="Q437" s="264"/>
      <c r="R437" s="264"/>
      <c r="S437" s="264"/>
      <c r="T437" s="265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266" t="s">
        <v>181</v>
      </c>
      <c r="AU437" s="266" t="s">
        <v>90</v>
      </c>
      <c r="AV437" s="13" t="s">
        <v>90</v>
      </c>
      <c r="AW437" s="13" t="s">
        <v>36</v>
      </c>
      <c r="AX437" s="13" t="s">
        <v>80</v>
      </c>
      <c r="AY437" s="266" t="s">
        <v>122</v>
      </c>
    </row>
    <row r="438" s="14" customFormat="1">
      <c r="A438" s="14"/>
      <c r="B438" s="267"/>
      <c r="C438" s="268"/>
      <c r="D438" s="252" t="s">
        <v>181</v>
      </c>
      <c r="E438" s="269" t="s">
        <v>1</v>
      </c>
      <c r="F438" s="270" t="s">
        <v>209</v>
      </c>
      <c r="G438" s="268"/>
      <c r="H438" s="271">
        <v>841.42899999999997</v>
      </c>
      <c r="I438" s="272"/>
      <c r="J438" s="268"/>
      <c r="K438" s="268"/>
      <c r="L438" s="273"/>
      <c r="M438" s="274"/>
      <c r="N438" s="275"/>
      <c r="O438" s="275"/>
      <c r="P438" s="275"/>
      <c r="Q438" s="275"/>
      <c r="R438" s="275"/>
      <c r="S438" s="275"/>
      <c r="T438" s="276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T438" s="277" t="s">
        <v>181</v>
      </c>
      <c r="AU438" s="277" t="s">
        <v>90</v>
      </c>
      <c r="AV438" s="14" t="s">
        <v>136</v>
      </c>
      <c r="AW438" s="14" t="s">
        <v>36</v>
      </c>
      <c r="AX438" s="14" t="s">
        <v>88</v>
      </c>
      <c r="AY438" s="277" t="s">
        <v>122</v>
      </c>
    </row>
    <row r="439" s="2" customFormat="1" ht="24" customHeight="1">
      <c r="A439" s="37"/>
      <c r="B439" s="38"/>
      <c r="C439" s="225" t="s">
        <v>690</v>
      </c>
      <c r="D439" s="225" t="s">
        <v>123</v>
      </c>
      <c r="E439" s="226" t="s">
        <v>691</v>
      </c>
      <c r="F439" s="227" t="s">
        <v>692</v>
      </c>
      <c r="G439" s="228" t="s">
        <v>317</v>
      </c>
      <c r="H439" s="229">
        <v>9255.7189999999991</v>
      </c>
      <c r="I439" s="230"/>
      <c r="J439" s="231">
        <f>ROUND(I439*H439,2)</f>
        <v>0</v>
      </c>
      <c r="K439" s="227" t="s">
        <v>179</v>
      </c>
      <c r="L439" s="43"/>
      <c r="M439" s="232" t="s">
        <v>1</v>
      </c>
      <c r="N439" s="233" t="s">
        <v>45</v>
      </c>
      <c r="O439" s="90"/>
      <c r="P439" s="234">
        <f>O439*H439</f>
        <v>0</v>
      </c>
      <c r="Q439" s="234">
        <v>0</v>
      </c>
      <c r="R439" s="234">
        <f>Q439*H439</f>
        <v>0</v>
      </c>
      <c r="S439" s="234">
        <v>0</v>
      </c>
      <c r="T439" s="235">
        <f>S439*H439</f>
        <v>0</v>
      </c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  <c r="AE439" s="37"/>
      <c r="AR439" s="236" t="s">
        <v>136</v>
      </c>
      <c r="AT439" s="236" t="s">
        <v>123</v>
      </c>
      <c r="AU439" s="236" t="s">
        <v>90</v>
      </c>
      <c r="AY439" s="16" t="s">
        <v>122</v>
      </c>
      <c r="BE439" s="237">
        <f>IF(N439="základní",J439,0)</f>
        <v>0</v>
      </c>
      <c r="BF439" s="237">
        <f>IF(N439="snížená",J439,0)</f>
        <v>0</v>
      </c>
      <c r="BG439" s="237">
        <f>IF(N439="zákl. přenesená",J439,0)</f>
        <v>0</v>
      </c>
      <c r="BH439" s="237">
        <f>IF(N439="sníž. přenesená",J439,0)</f>
        <v>0</v>
      </c>
      <c r="BI439" s="237">
        <f>IF(N439="nulová",J439,0)</f>
        <v>0</v>
      </c>
      <c r="BJ439" s="16" t="s">
        <v>88</v>
      </c>
      <c r="BK439" s="237">
        <f>ROUND(I439*H439,2)</f>
        <v>0</v>
      </c>
      <c r="BL439" s="16" t="s">
        <v>136</v>
      </c>
      <c r="BM439" s="236" t="s">
        <v>693</v>
      </c>
    </row>
    <row r="440" s="13" customFormat="1">
      <c r="A440" s="13"/>
      <c r="B440" s="256"/>
      <c r="C440" s="257"/>
      <c r="D440" s="252" t="s">
        <v>181</v>
      </c>
      <c r="E440" s="258" t="s">
        <v>1</v>
      </c>
      <c r="F440" s="259" t="s">
        <v>694</v>
      </c>
      <c r="G440" s="257"/>
      <c r="H440" s="260">
        <v>9255.7189999999991</v>
      </c>
      <c r="I440" s="261"/>
      <c r="J440" s="257"/>
      <c r="K440" s="257"/>
      <c r="L440" s="262"/>
      <c r="M440" s="263"/>
      <c r="N440" s="264"/>
      <c r="O440" s="264"/>
      <c r="P440" s="264"/>
      <c r="Q440" s="264"/>
      <c r="R440" s="264"/>
      <c r="S440" s="264"/>
      <c r="T440" s="265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T440" s="266" t="s">
        <v>181</v>
      </c>
      <c r="AU440" s="266" t="s">
        <v>90</v>
      </c>
      <c r="AV440" s="13" t="s">
        <v>90</v>
      </c>
      <c r="AW440" s="13" t="s">
        <v>36</v>
      </c>
      <c r="AX440" s="13" t="s">
        <v>88</v>
      </c>
      <c r="AY440" s="266" t="s">
        <v>122</v>
      </c>
    </row>
    <row r="441" s="2" customFormat="1" ht="24" customHeight="1">
      <c r="A441" s="37"/>
      <c r="B441" s="38"/>
      <c r="C441" s="225" t="s">
        <v>695</v>
      </c>
      <c r="D441" s="225" t="s">
        <v>123</v>
      </c>
      <c r="E441" s="226" t="s">
        <v>696</v>
      </c>
      <c r="F441" s="227" t="s">
        <v>697</v>
      </c>
      <c r="G441" s="228" t="s">
        <v>317</v>
      </c>
      <c r="H441" s="229">
        <v>469.49000000000001</v>
      </c>
      <c r="I441" s="230"/>
      <c r="J441" s="231">
        <f>ROUND(I441*H441,2)</f>
        <v>0</v>
      </c>
      <c r="K441" s="227" t="s">
        <v>179</v>
      </c>
      <c r="L441" s="43"/>
      <c r="M441" s="232" t="s">
        <v>1</v>
      </c>
      <c r="N441" s="233" t="s">
        <v>45</v>
      </c>
      <c r="O441" s="90"/>
      <c r="P441" s="234">
        <f>O441*H441</f>
        <v>0</v>
      </c>
      <c r="Q441" s="234">
        <v>0</v>
      </c>
      <c r="R441" s="234">
        <f>Q441*H441</f>
        <v>0</v>
      </c>
      <c r="S441" s="234">
        <v>0</v>
      </c>
      <c r="T441" s="235">
        <f>S441*H441</f>
        <v>0</v>
      </c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  <c r="AE441" s="37"/>
      <c r="AR441" s="236" t="s">
        <v>136</v>
      </c>
      <c r="AT441" s="236" t="s">
        <v>123</v>
      </c>
      <c r="AU441" s="236" t="s">
        <v>90</v>
      </c>
      <c r="AY441" s="16" t="s">
        <v>122</v>
      </c>
      <c r="BE441" s="237">
        <f>IF(N441="základní",J441,0)</f>
        <v>0</v>
      </c>
      <c r="BF441" s="237">
        <f>IF(N441="snížená",J441,0)</f>
        <v>0</v>
      </c>
      <c r="BG441" s="237">
        <f>IF(N441="zákl. přenesená",J441,0)</f>
        <v>0</v>
      </c>
      <c r="BH441" s="237">
        <f>IF(N441="sníž. přenesená",J441,0)</f>
        <v>0</v>
      </c>
      <c r="BI441" s="237">
        <f>IF(N441="nulová",J441,0)</f>
        <v>0</v>
      </c>
      <c r="BJ441" s="16" t="s">
        <v>88</v>
      </c>
      <c r="BK441" s="237">
        <f>ROUND(I441*H441,2)</f>
        <v>0</v>
      </c>
      <c r="BL441" s="16" t="s">
        <v>136</v>
      </c>
      <c r="BM441" s="236" t="s">
        <v>698</v>
      </c>
    </row>
    <row r="442" s="13" customFormat="1">
      <c r="A442" s="13"/>
      <c r="B442" s="256"/>
      <c r="C442" s="257"/>
      <c r="D442" s="252" t="s">
        <v>181</v>
      </c>
      <c r="E442" s="258" t="s">
        <v>1</v>
      </c>
      <c r="F442" s="259" t="s">
        <v>687</v>
      </c>
      <c r="G442" s="257"/>
      <c r="H442" s="260">
        <v>0.78000000000000003</v>
      </c>
      <c r="I442" s="261"/>
      <c r="J442" s="257"/>
      <c r="K442" s="257"/>
      <c r="L442" s="262"/>
      <c r="M442" s="263"/>
      <c r="N442" s="264"/>
      <c r="O442" s="264"/>
      <c r="P442" s="264"/>
      <c r="Q442" s="264"/>
      <c r="R442" s="264"/>
      <c r="S442" s="264"/>
      <c r="T442" s="265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266" t="s">
        <v>181</v>
      </c>
      <c r="AU442" s="266" t="s">
        <v>90</v>
      </c>
      <c r="AV442" s="13" t="s">
        <v>90</v>
      </c>
      <c r="AW442" s="13" t="s">
        <v>36</v>
      </c>
      <c r="AX442" s="13" t="s">
        <v>80</v>
      </c>
      <c r="AY442" s="266" t="s">
        <v>122</v>
      </c>
    </row>
    <row r="443" s="13" customFormat="1">
      <c r="A443" s="13"/>
      <c r="B443" s="256"/>
      <c r="C443" s="257"/>
      <c r="D443" s="252" t="s">
        <v>181</v>
      </c>
      <c r="E443" s="258" t="s">
        <v>1</v>
      </c>
      <c r="F443" s="259" t="s">
        <v>688</v>
      </c>
      <c r="G443" s="257"/>
      <c r="H443" s="260">
        <v>468.70999999999998</v>
      </c>
      <c r="I443" s="261"/>
      <c r="J443" s="257"/>
      <c r="K443" s="257"/>
      <c r="L443" s="262"/>
      <c r="M443" s="263"/>
      <c r="N443" s="264"/>
      <c r="O443" s="264"/>
      <c r="P443" s="264"/>
      <c r="Q443" s="264"/>
      <c r="R443" s="264"/>
      <c r="S443" s="264"/>
      <c r="T443" s="265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T443" s="266" t="s">
        <v>181</v>
      </c>
      <c r="AU443" s="266" t="s">
        <v>90</v>
      </c>
      <c r="AV443" s="13" t="s">
        <v>90</v>
      </c>
      <c r="AW443" s="13" t="s">
        <v>36</v>
      </c>
      <c r="AX443" s="13" t="s">
        <v>80</v>
      </c>
      <c r="AY443" s="266" t="s">
        <v>122</v>
      </c>
    </row>
    <row r="444" s="14" customFormat="1">
      <c r="A444" s="14"/>
      <c r="B444" s="267"/>
      <c r="C444" s="268"/>
      <c r="D444" s="252" t="s">
        <v>181</v>
      </c>
      <c r="E444" s="269" t="s">
        <v>1</v>
      </c>
      <c r="F444" s="270" t="s">
        <v>209</v>
      </c>
      <c r="G444" s="268"/>
      <c r="H444" s="271">
        <v>469.49000000000001</v>
      </c>
      <c r="I444" s="272"/>
      <c r="J444" s="268"/>
      <c r="K444" s="268"/>
      <c r="L444" s="273"/>
      <c r="M444" s="274"/>
      <c r="N444" s="275"/>
      <c r="O444" s="275"/>
      <c r="P444" s="275"/>
      <c r="Q444" s="275"/>
      <c r="R444" s="275"/>
      <c r="S444" s="275"/>
      <c r="T444" s="276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T444" s="277" t="s">
        <v>181</v>
      </c>
      <c r="AU444" s="277" t="s">
        <v>90</v>
      </c>
      <c r="AV444" s="14" t="s">
        <v>136</v>
      </c>
      <c r="AW444" s="14" t="s">
        <v>36</v>
      </c>
      <c r="AX444" s="14" t="s">
        <v>88</v>
      </c>
      <c r="AY444" s="277" t="s">
        <v>122</v>
      </c>
    </row>
    <row r="445" s="2" customFormat="1" ht="24" customHeight="1">
      <c r="A445" s="37"/>
      <c r="B445" s="38"/>
      <c r="C445" s="225" t="s">
        <v>699</v>
      </c>
      <c r="D445" s="225" t="s">
        <v>123</v>
      </c>
      <c r="E445" s="226" t="s">
        <v>700</v>
      </c>
      <c r="F445" s="227" t="s">
        <v>701</v>
      </c>
      <c r="G445" s="228" t="s">
        <v>317</v>
      </c>
      <c r="H445" s="229">
        <v>0.78000000000000003</v>
      </c>
      <c r="I445" s="230"/>
      <c r="J445" s="231">
        <f>ROUND(I445*H445,2)</f>
        <v>0</v>
      </c>
      <c r="K445" s="227" t="s">
        <v>179</v>
      </c>
      <c r="L445" s="43"/>
      <c r="M445" s="232" t="s">
        <v>1</v>
      </c>
      <c r="N445" s="233" t="s">
        <v>45</v>
      </c>
      <c r="O445" s="90"/>
      <c r="P445" s="234">
        <f>O445*H445</f>
        <v>0</v>
      </c>
      <c r="Q445" s="234">
        <v>0</v>
      </c>
      <c r="R445" s="234">
        <f>Q445*H445</f>
        <v>0</v>
      </c>
      <c r="S445" s="234">
        <v>0</v>
      </c>
      <c r="T445" s="235">
        <f>S445*H445</f>
        <v>0</v>
      </c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R445" s="236" t="s">
        <v>136</v>
      </c>
      <c r="AT445" s="236" t="s">
        <v>123</v>
      </c>
      <c r="AU445" s="236" t="s">
        <v>90</v>
      </c>
      <c r="AY445" s="16" t="s">
        <v>122</v>
      </c>
      <c r="BE445" s="237">
        <f>IF(N445="základní",J445,0)</f>
        <v>0</v>
      </c>
      <c r="BF445" s="237">
        <f>IF(N445="snížená",J445,0)</f>
        <v>0</v>
      </c>
      <c r="BG445" s="237">
        <f>IF(N445="zákl. přenesená",J445,0)</f>
        <v>0</v>
      </c>
      <c r="BH445" s="237">
        <f>IF(N445="sníž. přenesená",J445,0)</f>
        <v>0</v>
      </c>
      <c r="BI445" s="237">
        <f>IF(N445="nulová",J445,0)</f>
        <v>0</v>
      </c>
      <c r="BJ445" s="16" t="s">
        <v>88</v>
      </c>
      <c r="BK445" s="237">
        <f>ROUND(I445*H445,2)</f>
        <v>0</v>
      </c>
      <c r="BL445" s="16" t="s">
        <v>136</v>
      </c>
      <c r="BM445" s="236" t="s">
        <v>702</v>
      </c>
    </row>
    <row r="446" s="13" customFormat="1">
      <c r="A446" s="13"/>
      <c r="B446" s="256"/>
      <c r="C446" s="257"/>
      <c r="D446" s="252" t="s">
        <v>181</v>
      </c>
      <c r="E446" s="258" t="s">
        <v>1</v>
      </c>
      <c r="F446" s="259" t="s">
        <v>687</v>
      </c>
      <c r="G446" s="257"/>
      <c r="H446" s="260">
        <v>0.78000000000000003</v>
      </c>
      <c r="I446" s="261"/>
      <c r="J446" s="257"/>
      <c r="K446" s="257"/>
      <c r="L446" s="262"/>
      <c r="M446" s="263"/>
      <c r="N446" s="264"/>
      <c r="O446" s="264"/>
      <c r="P446" s="264"/>
      <c r="Q446" s="264"/>
      <c r="R446" s="264"/>
      <c r="S446" s="264"/>
      <c r="T446" s="265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T446" s="266" t="s">
        <v>181</v>
      </c>
      <c r="AU446" s="266" t="s">
        <v>90</v>
      </c>
      <c r="AV446" s="13" t="s">
        <v>90</v>
      </c>
      <c r="AW446" s="13" t="s">
        <v>36</v>
      </c>
      <c r="AX446" s="13" t="s">
        <v>88</v>
      </c>
      <c r="AY446" s="266" t="s">
        <v>122</v>
      </c>
    </row>
    <row r="447" s="2" customFormat="1" ht="24" customHeight="1">
      <c r="A447" s="37"/>
      <c r="B447" s="38"/>
      <c r="C447" s="225" t="s">
        <v>703</v>
      </c>
      <c r="D447" s="225" t="s">
        <v>123</v>
      </c>
      <c r="E447" s="226" t="s">
        <v>704</v>
      </c>
      <c r="F447" s="227" t="s">
        <v>705</v>
      </c>
      <c r="G447" s="228" t="s">
        <v>317</v>
      </c>
      <c r="H447" s="229">
        <v>371.93900000000002</v>
      </c>
      <c r="I447" s="230"/>
      <c r="J447" s="231">
        <f>ROUND(I447*H447,2)</f>
        <v>0</v>
      </c>
      <c r="K447" s="227" t="s">
        <v>179</v>
      </c>
      <c r="L447" s="43"/>
      <c r="M447" s="232" t="s">
        <v>1</v>
      </c>
      <c r="N447" s="233" t="s">
        <v>45</v>
      </c>
      <c r="O447" s="90"/>
      <c r="P447" s="234">
        <f>O447*H447</f>
        <v>0</v>
      </c>
      <c r="Q447" s="234">
        <v>0</v>
      </c>
      <c r="R447" s="234">
        <f>Q447*H447</f>
        <v>0</v>
      </c>
      <c r="S447" s="234">
        <v>0</v>
      </c>
      <c r="T447" s="235">
        <f>S447*H447</f>
        <v>0</v>
      </c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R447" s="236" t="s">
        <v>136</v>
      </c>
      <c r="AT447" s="236" t="s">
        <v>123</v>
      </c>
      <c r="AU447" s="236" t="s">
        <v>90</v>
      </c>
      <c r="AY447" s="16" t="s">
        <v>122</v>
      </c>
      <c r="BE447" s="237">
        <f>IF(N447="základní",J447,0)</f>
        <v>0</v>
      </c>
      <c r="BF447" s="237">
        <f>IF(N447="snížená",J447,0)</f>
        <v>0</v>
      </c>
      <c r="BG447" s="237">
        <f>IF(N447="zákl. přenesená",J447,0)</f>
        <v>0</v>
      </c>
      <c r="BH447" s="237">
        <f>IF(N447="sníž. přenesená",J447,0)</f>
        <v>0</v>
      </c>
      <c r="BI447" s="237">
        <f>IF(N447="nulová",J447,0)</f>
        <v>0</v>
      </c>
      <c r="BJ447" s="16" t="s">
        <v>88</v>
      </c>
      <c r="BK447" s="237">
        <f>ROUND(I447*H447,2)</f>
        <v>0</v>
      </c>
      <c r="BL447" s="16" t="s">
        <v>136</v>
      </c>
      <c r="BM447" s="236" t="s">
        <v>706</v>
      </c>
    </row>
    <row r="448" s="13" customFormat="1">
      <c r="A448" s="13"/>
      <c r="B448" s="256"/>
      <c r="C448" s="257"/>
      <c r="D448" s="252" t="s">
        <v>181</v>
      </c>
      <c r="E448" s="258" t="s">
        <v>1</v>
      </c>
      <c r="F448" s="259" t="s">
        <v>689</v>
      </c>
      <c r="G448" s="257"/>
      <c r="H448" s="260">
        <v>371.93900000000002</v>
      </c>
      <c r="I448" s="261"/>
      <c r="J448" s="257"/>
      <c r="K448" s="257"/>
      <c r="L448" s="262"/>
      <c r="M448" s="263"/>
      <c r="N448" s="264"/>
      <c r="O448" s="264"/>
      <c r="P448" s="264"/>
      <c r="Q448" s="264"/>
      <c r="R448" s="264"/>
      <c r="S448" s="264"/>
      <c r="T448" s="265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T448" s="266" t="s">
        <v>181</v>
      </c>
      <c r="AU448" s="266" t="s">
        <v>90</v>
      </c>
      <c r="AV448" s="13" t="s">
        <v>90</v>
      </c>
      <c r="AW448" s="13" t="s">
        <v>36</v>
      </c>
      <c r="AX448" s="13" t="s">
        <v>88</v>
      </c>
      <c r="AY448" s="266" t="s">
        <v>122</v>
      </c>
    </row>
    <row r="449" s="2" customFormat="1" ht="24" customHeight="1">
      <c r="A449" s="37"/>
      <c r="B449" s="38"/>
      <c r="C449" s="225" t="s">
        <v>707</v>
      </c>
      <c r="D449" s="225" t="s">
        <v>123</v>
      </c>
      <c r="E449" s="226" t="s">
        <v>708</v>
      </c>
      <c r="F449" s="227" t="s">
        <v>709</v>
      </c>
      <c r="G449" s="228" t="s">
        <v>317</v>
      </c>
      <c r="H449" s="229">
        <v>468.70999999999998</v>
      </c>
      <c r="I449" s="230"/>
      <c r="J449" s="231">
        <f>ROUND(I449*H449,2)</f>
        <v>0</v>
      </c>
      <c r="K449" s="227" t="s">
        <v>179</v>
      </c>
      <c r="L449" s="43"/>
      <c r="M449" s="232" t="s">
        <v>1</v>
      </c>
      <c r="N449" s="233" t="s">
        <v>45</v>
      </c>
      <c r="O449" s="90"/>
      <c r="P449" s="234">
        <f>O449*H449</f>
        <v>0</v>
      </c>
      <c r="Q449" s="234">
        <v>0</v>
      </c>
      <c r="R449" s="234">
        <f>Q449*H449</f>
        <v>0</v>
      </c>
      <c r="S449" s="234">
        <v>0</v>
      </c>
      <c r="T449" s="235">
        <f>S449*H449</f>
        <v>0</v>
      </c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R449" s="236" t="s">
        <v>136</v>
      </c>
      <c r="AT449" s="236" t="s">
        <v>123</v>
      </c>
      <c r="AU449" s="236" t="s">
        <v>90</v>
      </c>
      <c r="AY449" s="16" t="s">
        <v>122</v>
      </c>
      <c r="BE449" s="237">
        <f>IF(N449="základní",J449,0)</f>
        <v>0</v>
      </c>
      <c r="BF449" s="237">
        <f>IF(N449="snížená",J449,0)</f>
        <v>0</v>
      </c>
      <c r="BG449" s="237">
        <f>IF(N449="zákl. přenesená",J449,0)</f>
        <v>0</v>
      </c>
      <c r="BH449" s="237">
        <f>IF(N449="sníž. přenesená",J449,0)</f>
        <v>0</v>
      </c>
      <c r="BI449" s="237">
        <f>IF(N449="nulová",J449,0)</f>
        <v>0</v>
      </c>
      <c r="BJ449" s="16" t="s">
        <v>88</v>
      </c>
      <c r="BK449" s="237">
        <f>ROUND(I449*H449,2)</f>
        <v>0</v>
      </c>
      <c r="BL449" s="16" t="s">
        <v>136</v>
      </c>
      <c r="BM449" s="236" t="s">
        <v>710</v>
      </c>
    </row>
    <row r="450" s="13" customFormat="1">
      <c r="A450" s="13"/>
      <c r="B450" s="256"/>
      <c r="C450" s="257"/>
      <c r="D450" s="252" t="s">
        <v>181</v>
      </c>
      <c r="E450" s="258" t="s">
        <v>1</v>
      </c>
      <c r="F450" s="259" t="s">
        <v>688</v>
      </c>
      <c r="G450" s="257"/>
      <c r="H450" s="260">
        <v>468.70999999999998</v>
      </c>
      <c r="I450" s="261"/>
      <c r="J450" s="257"/>
      <c r="K450" s="257"/>
      <c r="L450" s="262"/>
      <c r="M450" s="263"/>
      <c r="N450" s="264"/>
      <c r="O450" s="264"/>
      <c r="P450" s="264"/>
      <c r="Q450" s="264"/>
      <c r="R450" s="264"/>
      <c r="S450" s="264"/>
      <c r="T450" s="265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T450" s="266" t="s">
        <v>181</v>
      </c>
      <c r="AU450" s="266" t="s">
        <v>90</v>
      </c>
      <c r="AV450" s="13" t="s">
        <v>90</v>
      </c>
      <c r="AW450" s="13" t="s">
        <v>36</v>
      </c>
      <c r="AX450" s="13" t="s">
        <v>88</v>
      </c>
      <c r="AY450" s="266" t="s">
        <v>122</v>
      </c>
    </row>
    <row r="451" s="11" customFormat="1" ht="22.8" customHeight="1">
      <c r="A451" s="11"/>
      <c r="B451" s="211"/>
      <c r="C451" s="212"/>
      <c r="D451" s="213" t="s">
        <v>79</v>
      </c>
      <c r="E451" s="250" t="s">
        <v>711</v>
      </c>
      <c r="F451" s="250" t="s">
        <v>712</v>
      </c>
      <c r="G451" s="212"/>
      <c r="H451" s="212"/>
      <c r="I451" s="215"/>
      <c r="J451" s="251">
        <f>BK451</f>
        <v>0</v>
      </c>
      <c r="K451" s="212"/>
      <c r="L451" s="217"/>
      <c r="M451" s="218"/>
      <c r="N451" s="219"/>
      <c r="O451" s="219"/>
      <c r="P451" s="220">
        <f>P452</f>
        <v>0</v>
      </c>
      <c r="Q451" s="219"/>
      <c r="R451" s="220">
        <f>R452</f>
        <v>0</v>
      </c>
      <c r="S451" s="219"/>
      <c r="T451" s="221">
        <f>T452</f>
        <v>0</v>
      </c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R451" s="222" t="s">
        <v>88</v>
      </c>
      <c r="AT451" s="223" t="s">
        <v>79</v>
      </c>
      <c r="AU451" s="223" t="s">
        <v>88</v>
      </c>
      <c r="AY451" s="222" t="s">
        <v>122</v>
      </c>
      <c r="BK451" s="224">
        <f>BK452</f>
        <v>0</v>
      </c>
    </row>
    <row r="452" s="2" customFormat="1" ht="24" customHeight="1">
      <c r="A452" s="37"/>
      <c r="B452" s="38"/>
      <c r="C452" s="225" t="s">
        <v>713</v>
      </c>
      <c r="D452" s="225" t="s">
        <v>123</v>
      </c>
      <c r="E452" s="226" t="s">
        <v>714</v>
      </c>
      <c r="F452" s="227" t="s">
        <v>715</v>
      </c>
      <c r="G452" s="228" t="s">
        <v>317</v>
      </c>
      <c r="H452" s="229">
        <v>1023.15</v>
      </c>
      <c r="I452" s="230"/>
      <c r="J452" s="231">
        <f>ROUND(I452*H452,2)</f>
        <v>0</v>
      </c>
      <c r="K452" s="227" t="s">
        <v>179</v>
      </c>
      <c r="L452" s="43"/>
      <c r="M452" s="232" t="s">
        <v>1</v>
      </c>
      <c r="N452" s="233" t="s">
        <v>45</v>
      </c>
      <c r="O452" s="90"/>
      <c r="P452" s="234">
        <f>O452*H452</f>
        <v>0</v>
      </c>
      <c r="Q452" s="234">
        <v>0</v>
      </c>
      <c r="R452" s="234">
        <f>Q452*H452</f>
        <v>0</v>
      </c>
      <c r="S452" s="234">
        <v>0</v>
      </c>
      <c r="T452" s="235">
        <f>S452*H452</f>
        <v>0</v>
      </c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R452" s="236" t="s">
        <v>136</v>
      </c>
      <c r="AT452" s="236" t="s">
        <v>123</v>
      </c>
      <c r="AU452" s="236" t="s">
        <v>90</v>
      </c>
      <c r="AY452" s="16" t="s">
        <v>122</v>
      </c>
      <c r="BE452" s="237">
        <f>IF(N452="základní",J452,0)</f>
        <v>0</v>
      </c>
      <c r="BF452" s="237">
        <f>IF(N452="snížená",J452,0)</f>
        <v>0</v>
      </c>
      <c r="BG452" s="237">
        <f>IF(N452="zákl. přenesená",J452,0)</f>
        <v>0</v>
      </c>
      <c r="BH452" s="237">
        <f>IF(N452="sníž. přenesená",J452,0)</f>
        <v>0</v>
      </c>
      <c r="BI452" s="237">
        <f>IF(N452="nulová",J452,0)</f>
        <v>0</v>
      </c>
      <c r="BJ452" s="16" t="s">
        <v>88</v>
      </c>
      <c r="BK452" s="237">
        <f>ROUND(I452*H452,2)</f>
        <v>0</v>
      </c>
      <c r="BL452" s="16" t="s">
        <v>136</v>
      </c>
      <c r="BM452" s="236" t="s">
        <v>716</v>
      </c>
    </row>
    <row r="453" s="11" customFormat="1" ht="25.92" customHeight="1">
      <c r="A453" s="11"/>
      <c r="B453" s="211"/>
      <c r="C453" s="212"/>
      <c r="D453" s="213" t="s">
        <v>79</v>
      </c>
      <c r="E453" s="214" t="s">
        <v>717</v>
      </c>
      <c r="F453" s="214" t="s">
        <v>718</v>
      </c>
      <c r="G453" s="212"/>
      <c r="H453" s="212"/>
      <c r="I453" s="215"/>
      <c r="J453" s="216">
        <f>BK453</f>
        <v>0</v>
      </c>
      <c r="K453" s="212"/>
      <c r="L453" s="217"/>
      <c r="M453" s="218"/>
      <c r="N453" s="219"/>
      <c r="O453" s="219"/>
      <c r="P453" s="220">
        <f>P454</f>
        <v>0</v>
      </c>
      <c r="Q453" s="219"/>
      <c r="R453" s="220">
        <f>R454</f>
        <v>0.042779999999999999</v>
      </c>
      <c r="S453" s="219"/>
      <c r="T453" s="221">
        <f>T454</f>
        <v>0</v>
      </c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R453" s="222" t="s">
        <v>90</v>
      </c>
      <c r="AT453" s="223" t="s">
        <v>79</v>
      </c>
      <c r="AU453" s="223" t="s">
        <v>80</v>
      </c>
      <c r="AY453" s="222" t="s">
        <v>122</v>
      </c>
      <c r="BK453" s="224">
        <f>BK454</f>
        <v>0</v>
      </c>
    </row>
    <row r="454" s="11" customFormat="1" ht="22.8" customHeight="1">
      <c r="A454" s="11"/>
      <c r="B454" s="211"/>
      <c r="C454" s="212"/>
      <c r="D454" s="213" t="s">
        <v>79</v>
      </c>
      <c r="E454" s="250" t="s">
        <v>719</v>
      </c>
      <c r="F454" s="250" t="s">
        <v>720</v>
      </c>
      <c r="G454" s="212"/>
      <c r="H454" s="212"/>
      <c r="I454" s="215"/>
      <c r="J454" s="251">
        <f>BK454</f>
        <v>0</v>
      </c>
      <c r="K454" s="212"/>
      <c r="L454" s="217"/>
      <c r="M454" s="218"/>
      <c r="N454" s="219"/>
      <c r="O454" s="219"/>
      <c r="P454" s="220">
        <f>SUM(P455:P456)</f>
        <v>0</v>
      </c>
      <c r="Q454" s="219"/>
      <c r="R454" s="220">
        <f>SUM(R455:R456)</f>
        <v>0.042779999999999999</v>
      </c>
      <c r="S454" s="219"/>
      <c r="T454" s="221">
        <f>SUM(T455:T456)</f>
        <v>0</v>
      </c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R454" s="222" t="s">
        <v>90</v>
      </c>
      <c r="AT454" s="223" t="s">
        <v>79</v>
      </c>
      <c r="AU454" s="223" t="s">
        <v>88</v>
      </c>
      <c r="AY454" s="222" t="s">
        <v>122</v>
      </c>
      <c r="BK454" s="224">
        <f>SUM(BK455:BK456)</f>
        <v>0</v>
      </c>
    </row>
    <row r="455" s="2" customFormat="1" ht="24" customHeight="1">
      <c r="A455" s="37"/>
      <c r="B455" s="38"/>
      <c r="C455" s="225" t="s">
        <v>721</v>
      </c>
      <c r="D455" s="225" t="s">
        <v>123</v>
      </c>
      <c r="E455" s="226" t="s">
        <v>722</v>
      </c>
      <c r="F455" s="227" t="s">
        <v>723</v>
      </c>
      <c r="G455" s="228" t="s">
        <v>178</v>
      </c>
      <c r="H455" s="229">
        <v>62</v>
      </c>
      <c r="I455" s="230"/>
      <c r="J455" s="231">
        <f>ROUND(I455*H455,2)</f>
        <v>0</v>
      </c>
      <c r="K455" s="227" t="s">
        <v>179</v>
      </c>
      <c r="L455" s="43"/>
      <c r="M455" s="232" t="s">
        <v>1</v>
      </c>
      <c r="N455" s="233" t="s">
        <v>45</v>
      </c>
      <c r="O455" s="90"/>
      <c r="P455" s="234">
        <f>O455*H455</f>
        <v>0</v>
      </c>
      <c r="Q455" s="234">
        <v>0.00068999999999999997</v>
      </c>
      <c r="R455" s="234">
        <f>Q455*H455</f>
        <v>0.042779999999999999</v>
      </c>
      <c r="S455" s="234">
        <v>0</v>
      </c>
      <c r="T455" s="235">
        <f>S455*H455</f>
        <v>0</v>
      </c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R455" s="236" t="s">
        <v>247</v>
      </c>
      <c r="AT455" s="236" t="s">
        <v>123</v>
      </c>
      <c r="AU455" s="236" t="s">
        <v>90</v>
      </c>
      <c r="AY455" s="16" t="s">
        <v>122</v>
      </c>
      <c r="BE455" s="237">
        <f>IF(N455="základní",J455,0)</f>
        <v>0</v>
      </c>
      <c r="BF455" s="237">
        <f>IF(N455="snížená",J455,0)</f>
        <v>0</v>
      </c>
      <c r="BG455" s="237">
        <f>IF(N455="zákl. přenesená",J455,0)</f>
        <v>0</v>
      </c>
      <c r="BH455" s="237">
        <f>IF(N455="sníž. přenesená",J455,0)</f>
        <v>0</v>
      </c>
      <c r="BI455" s="237">
        <f>IF(N455="nulová",J455,0)</f>
        <v>0</v>
      </c>
      <c r="BJ455" s="16" t="s">
        <v>88</v>
      </c>
      <c r="BK455" s="237">
        <f>ROUND(I455*H455,2)</f>
        <v>0</v>
      </c>
      <c r="BL455" s="16" t="s">
        <v>247</v>
      </c>
      <c r="BM455" s="236" t="s">
        <v>724</v>
      </c>
    </row>
    <row r="456" s="2" customFormat="1">
      <c r="A456" s="37"/>
      <c r="B456" s="38"/>
      <c r="C456" s="39"/>
      <c r="D456" s="252" t="s">
        <v>171</v>
      </c>
      <c r="E456" s="39"/>
      <c r="F456" s="253" t="s">
        <v>374</v>
      </c>
      <c r="G456" s="39"/>
      <c r="H456" s="39"/>
      <c r="I456" s="143"/>
      <c r="J456" s="39"/>
      <c r="K456" s="39"/>
      <c r="L456" s="43"/>
      <c r="M456" s="288"/>
      <c r="N456" s="289"/>
      <c r="O456" s="240"/>
      <c r="P456" s="240"/>
      <c r="Q456" s="240"/>
      <c r="R456" s="240"/>
      <c r="S456" s="240"/>
      <c r="T456" s="290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T456" s="16" t="s">
        <v>171</v>
      </c>
      <c r="AU456" s="16" t="s">
        <v>90</v>
      </c>
    </row>
    <row r="457" s="2" customFormat="1" ht="6.96" customHeight="1">
      <c r="A457" s="37"/>
      <c r="B457" s="65"/>
      <c r="C457" s="66"/>
      <c r="D457" s="66"/>
      <c r="E457" s="66"/>
      <c r="F457" s="66"/>
      <c r="G457" s="66"/>
      <c r="H457" s="66"/>
      <c r="I457" s="182"/>
      <c r="J457" s="66"/>
      <c r="K457" s="66"/>
      <c r="L457" s="43"/>
      <c r="M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</row>
  </sheetData>
  <sheetProtection sheet="1" autoFilter="0" formatColumns="0" formatRows="0" objects="1" scenarios="1" spinCount="100000" saltValue="nEHZ6hutd5s8dUlESK5eF0XfVNQ5EP3P0xxm4pWhpJcOYIJqP7OCKko63buXgGWICJZj1bclaVB9nfRzqnBwQg==" hashValue="hcCL7kYQPpi9kP4fs3uKKfeobEtP89JQu7S8ips0S56Lv4Ic0HBX/Gu91UyAnk3UwnyWP/PMUOITvdsB0Q3vyQ==" algorithmName="SHA-512" password="CC35"/>
  <autoFilter ref="C126:K456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style="1" customWidth="1"/>
    <col min="2" max="2" width="1.67" style="1" customWidth="1"/>
    <col min="3" max="3" width="4.17" style="1" customWidth="1"/>
    <col min="4" max="4" width="4.33" style="1" customWidth="1"/>
    <col min="5" max="5" width="17.17" style="1" customWidth="1"/>
    <col min="6" max="6" width="50.83" style="1" customWidth="1"/>
    <col min="7" max="7" width="7" style="1" customWidth="1"/>
    <col min="8" max="8" width="11.5" style="1" customWidth="1"/>
    <col min="9" max="9" width="20.17" style="135" customWidth="1"/>
    <col min="10" max="10" width="20.17" style="1" customWidth="1"/>
    <col min="11" max="11" width="20.17" style="1" customWidth="1"/>
    <col min="12" max="12" width="9.33" style="1" customWidth="1"/>
    <col min="13" max="13" width="10.83" style="1" hidden="1" customWidth="1"/>
    <col min="14" max="14" width="9.33" style="1" hidden="1"/>
    <col min="15" max="15" width="14.17" style="1" hidden="1" customWidth="1"/>
    <col min="16" max="16" width="14.17" style="1" hidden="1" customWidth="1"/>
    <col min="17" max="17" width="14.17" style="1" hidden="1" customWidth="1"/>
    <col min="18" max="18" width="14.17" style="1" hidden="1" customWidth="1"/>
    <col min="19" max="19" width="14.17" style="1" hidden="1" customWidth="1"/>
    <col min="20" max="20" width="14.17" style="1" hidden="1" customWidth="1"/>
    <col min="21" max="21" width="16.33" style="1" hidden="1" customWidth="1"/>
    <col min="22" max="22" width="12.33" style="1" customWidth="1"/>
    <col min="23" max="23" width="16.33" style="1" customWidth="1"/>
    <col min="24" max="24" width="12.33" style="1" customWidth="1"/>
    <col min="25" max="25" width="15" style="1" customWidth="1"/>
    <col min="26" max="26" width="11" style="1" customWidth="1"/>
    <col min="27" max="27" width="15" style="1" customWidth="1"/>
    <col min="28" max="28" width="16.33" style="1" customWidth="1"/>
    <col min="29" max="29" width="11" style="1" customWidth="1"/>
    <col min="30" max="30" width="15" style="1" customWidth="1"/>
    <col min="31" max="31" width="16.33" style="1" customWidth="1"/>
    <col min="44" max="44" width="9.33" style="1" hidden="1"/>
    <col min="45" max="45" width="9.33" style="1" hidden="1"/>
    <col min="46" max="46" width="9.33" style="1" hidden="1"/>
    <col min="47" max="47" width="9.33" style="1" hidden="1"/>
    <col min="48" max="48" width="9.33" style="1" hidden="1"/>
    <col min="49" max="49" width="9.33" style="1" hidden="1"/>
    <col min="50" max="50" width="9.33" style="1" hidden="1"/>
    <col min="51" max="51" width="9.33" style="1" hidden="1"/>
    <col min="52" max="52" width="9.33" style="1" hidden="1"/>
    <col min="53" max="53" width="9.33" style="1" hidden="1"/>
    <col min="54" max="54" width="9.33" style="1" hidden="1"/>
    <col min="55" max="55" width="9.33" style="1" hidden="1"/>
    <col min="56" max="56" width="9.33" style="1" hidden="1"/>
    <col min="57" max="57" width="9.33" style="1" hidden="1"/>
    <col min="58" max="58" width="9.33" style="1" hidden="1"/>
    <col min="59" max="59" width="9.33" style="1" hidden="1"/>
    <col min="60" max="60" width="9.33" style="1" hidden="1"/>
    <col min="61" max="61" width="9.33" style="1" hidden="1"/>
    <col min="62" max="62" width="9.33" style="1" hidden="1"/>
    <col min="63" max="63" width="9.33" style="1" hidden="1"/>
    <col min="64" max="64" width="9.33" style="1" hidden="1"/>
    <col min="65" max="65" width="9.33" style="1" hidden="1"/>
  </cols>
  <sheetData>
    <row r="2" s="1" customFormat="1" ht="36.96" customHeight="1">
      <c r="I2" s="13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96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8"/>
      <c r="J3" s="137"/>
      <c r="K3" s="137"/>
      <c r="L3" s="19"/>
      <c r="AT3" s="16" t="s">
        <v>90</v>
      </c>
    </row>
    <row r="4" s="1" customFormat="1" ht="24.96" customHeight="1">
      <c r="B4" s="19"/>
      <c r="D4" s="139" t="s">
        <v>97</v>
      </c>
      <c r="I4" s="135"/>
      <c r="L4" s="19"/>
      <c r="M4" s="140" t="s">
        <v>10</v>
      </c>
      <c r="AT4" s="16" t="s">
        <v>4</v>
      </c>
    </row>
    <row r="5" s="1" customFormat="1" ht="6.96" customHeight="1">
      <c r="B5" s="19"/>
      <c r="I5" s="135"/>
      <c r="L5" s="19"/>
    </row>
    <row r="6" s="1" customFormat="1" ht="12" customHeight="1">
      <c r="B6" s="19"/>
      <c r="D6" s="141" t="s">
        <v>16</v>
      </c>
      <c r="I6" s="135"/>
      <c r="L6" s="19"/>
    </row>
    <row r="7" s="1" customFormat="1" ht="16.5" customHeight="1">
      <c r="B7" s="19"/>
      <c r="E7" s="142" t="str">
        <f>'Rekapitulace stavby'!K6</f>
        <v>Rekonstrukce odstavné plochy před areálem DPMP a.s.</v>
      </c>
      <c r="F7" s="141"/>
      <c r="G7" s="141"/>
      <c r="H7" s="141"/>
      <c r="I7" s="135"/>
      <c r="L7" s="19"/>
    </row>
    <row r="8" s="2" customFormat="1" ht="12" customHeight="1">
      <c r="A8" s="37"/>
      <c r="B8" s="43"/>
      <c r="C8" s="37"/>
      <c r="D8" s="141" t="s">
        <v>98</v>
      </c>
      <c r="E8" s="37"/>
      <c r="F8" s="37"/>
      <c r="G8" s="37"/>
      <c r="H8" s="37"/>
      <c r="I8" s="143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4" t="s">
        <v>725</v>
      </c>
      <c r="F9" s="37"/>
      <c r="G9" s="37"/>
      <c r="H9" s="37"/>
      <c r="I9" s="143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143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1" t="s">
        <v>18</v>
      </c>
      <c r="E11" s="37"/>
      <c r="F11" s="145" t="s">
        <v>1</v>
      </c>
      <c r="G11" s="37"/>
      <c r="H11" s="37"/>
      <c r="I11" s="146" t="s">
        <v>19</v>
      </c>
      <c r="J11" s="145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1" t="s">
        <v>20</v>
      </c>
      <c r="E12" s="37"/>
      <c r="F12" s="145" t="s">
        <v>21</v>
      </c>
      <c r="G12" s="37"/>
      <c r="H12" s="37"/>
      <c r="I12" s="146" t="s">
        <v>22</v>
      </c>
      <c r="J12" s="147" t="str">
        <f>'Rekapitulace stavby'!AN8</f>
        <v>26. 8. 2019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143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1" t="s">
        <v>24</v>
      </c>
      <c r="E14" s="37"/>
      <c r="F14" s="37"/>
      <c r="G14" s="37"/>
      <c r="H14" s="37"/>
      <c r="I14" s="146" t="s">
        <v>25</v>
      </c>
      <c r="J14" s="145" t="s">
        <v>26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5" t="s">
        <v>27</v>
      </c>
      <c r="F15" s="37"/>
      <c r="G15" s="37"/>
      <c r="H15" s="37"/>
      <c r="I15" s="146" t="s">
        <v>28</v>
      </c>
      <c r="J15" s="145" t="s">
        <v>29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143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1" t="s">
        <v>30</v>
      </c>
      <c r="E17" s="37"/>
      <c r="F17" s="37"/>
      <c r="G17" s="37"/>
      <c r="H17" s="37"/>
      <c r="I17" s="146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5"/>
      <c r="G18" s="145"/>
      <c r="H18" s="145"/>
      <c r="I18" s="146" t="s">
        <v>28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143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1" t="s">
        <v>32</v>
      </c>
      <c r="E20" s="37"/>
      <c r="F20" s="37"/>
      <c r="G20" s="37"/>
      <c r="H20" s="37"/>
      <c r="I20" s="146" t="s">
        <v>25</v>
      </c>
      <c r="J20" s="145" t="s">
        <v>33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5" t="s">
        <v>34</v>
      </c>
      <c r="F21" s="37"/>
      <c r="G21" s="37"/>
      <c r="H21" s="37"/>
      <c r="I21" s="146" t="s">
        <v>28</v>
      </c>
      <c r="J21" s="145" t="s">
        <v>35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143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1" t="s">
        <v>37</v>
      </c>
      <c r="E23" s="37"/>
      <c r="F23" s="37"/>
      <c r="G23" s="37"/>
      <c r="H23" s="37"/>
      <c r="I23" s="146" t="s">
        <v>25</v>
      </c>
      <c r="J23" s="145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5" t="s">
        <v>726</v>
      </c>
      <c r="F24" s="37"/>
      <c r="G24" s="37"/>
      <c r="H24" s="37"/>
      <c r="I24" s="146" t="s">
        <v>28</v>
      </c>
      <c r="J24" s="145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143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1" t="s">
        <v>39</v>
      </c>
      <c r="E26" s="37"/>
      <c r="F26" s="37"/>
      <c r="G26" s="37"/>
      <c r="H26" s="37"/>
      <c r="I26" s="143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51"/>
      <c r="J27" s="148"/>
      <c r="K27" s="148"/>
      <c r="L27" s="152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143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3"/>
      <c r="E29" s="153"/>
      <c r="F29" s="153"/>
      <c r="G29" s="153"/>
      <c r="H29" s="153"/>
      <c r="I29" s="154"/>
      <c r="J29" s="153"/>
      <c r="K29" s="153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55" t="s">
        <v>40</v>
      </c>
      <c r="E30" s="37"/>
      <c r="F30" s="37"/>
      <c r="G30" s="37"/>
      <c r="H30" s="37"/>
      <c r="I30" s="143"/>
      <c r="J30" s="156">
        <f>ROUND(J118,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3"/>
      <c r="E31" s="153"/>
      <c r="F31" s="153"/>
      <c r="G31" s="153"/>
      <c r="H31" s="153"/>
      <c r="I31" s="154"/>
      <c r="J31" s="153"/>
      <c r="K31" s="153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7" t="s">
        <v>42</v>
      </c>
      <c r="G32" s="37"/>
      <c r="H32" s="37"/>
      <c r="I32" s="158" t="s">
        <v>41</v>
      </c>
      <c r="J32" s="157" t="s">
        <v>43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9" t="s">
        <v>44</v>
      </c>
      <c r="E33" s="141" t="s">
        <v>45</v>
      </c>
      <c r="F33" s="160">
        <f>ROUND((SUM(BE118:BE121)),  2)</f>
        <v>0</v>
      </c>
      <c r="G33" s="37"/>
      <c r="H33" s="37"/>
      <c r="I33" s="161">
        <v>0.20999999999999999</v>
      </c>
      <c r="J33" s="160">
        <f>ROUND(((SUM(BE118:BE121))*I33),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41" t="s">
        <v>46</v>
      </c>
      <c r="F34" s="160">
        <f>ROUND((SUM(BF118:BF121)),  2)</f>
        <v>0</v>
      </c>
      <c r="G34" s="37"/>
      <c r="H34" s="37"/>
      <c r="I34" s="161">
        <v>0.14999999999999999</v>
      </c>
      <c r="J34" s="160">
        <f>ROUND(((SUM(BF118:BF121))*I34),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41" t="s">
        <v>47</v>
      </c>
      <c r="F35" s="160">
        <f>ROUND((SUM(BG118:BG121)),  2)</f>
        <v>0</v>
      </c>
      <c r="G35" s="37"/>
      <c r="H35" s="37"/>
      <c r="I35" s="161">
        <v>0.20999999999999999</v>
      </c>
      <c r="J35" s="160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41" t="s">
        <v>48</v>
      </c>
      <c r="F36" s="160">
        <f>ROUND((SUM(BH118:BH121)),  2)</f>
        <v>0</v>
      </c>
      <c r="G36" s="37"/>
      <c r="H36" s="37"/>
      <c r="I36" s="161">
        <v>0.14999999999999999</v>
      </c>
      <c r="J36" s="160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1" t="s">
        <v>49</v>
      </c>
      <c r="F37" s="160">
        <f>ROUND((SUM(BI118:BI121)),  2)</f>
        <v>0</v>
      </c>
      <c r="G37" s="37"/>
      <c r="H37" s="37"/>
      <c r="I37" s="161">
        <v>0</v>
      </c>
      <c r="J37" s="160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143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62"/>
      <c r="D39" s="163" t="s">
        <v>50</v>
      </c>
      <c r="E39" s="164"/>
      <c r="F39" s="164"/>
      <c r="G39" s="165" t="s">
        <v>51</v>
      </c>
      <c r="H39" s="166" t="s">
        <v>52</v>
      </c>
      <c r="I39" s="167"/>
      <c r="J39" s="168">
        <f>SUM(J30:J37)</f>
        <v>0</v>
      </c>
      <c r="K39" s="169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143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I41" s="135"/>
      <c r="L41" s="19"/>
    </row>
    <row r="42" s="1" customFormat="1" ht="14.4" customHeight="1">
      <c r="B42" s="19"/>
      <c r="I42" s="135"/>
      <c r="L42" s="19"/>
    </row>
    <row r="43" s="1" customFormat="1" ht="14.4" customHeight="1">
      <c r="B43" s="19"/>
      <c r="I43" s="135"/>
      <c r="L43" s="19"/>
    </row>
    <row r="44" s="1" customFormat="1" ht="14.4" customHeight="1">
      <c r="B44" s="19"/>
      <c r="I44" s="135"/>
      <c r="L44" s="19"/>
    </row>
    <row r="45" s="1" customFormat="1" ht="14.4" customHeight="1">
      <c r="B45" s="19"/>
      <c r="I45" s="135"/>
      <c r="L45" s="19"/>
    </row>
    <row r="46" s="1" customFormat="1" ht="14.4" customHeight="1">
      <c r="B46" s="19"/>
      <c r="I46" s="135"/>
      <c r="L46" s="19"/>
    </row>
    <row r="47" s="1" customFormat="1" ht="14.4" customHeight="1">
      <c r="B47" s="19"/>
      <c r="I47" s="135"/>
      <c r="L47" s="19"/>
    </row>
    <row r="48" s="1" customFormat="1" ht="14.4" customHeight="1">
      <c r="B48" s="19"/>
      <c r="I48" s="135"/>
      <c r="L48" s="19"/>
    </row>
    <row r="49" s="1" customFormat="1" ht="14.4" customHeight="1">
      <c r="B49" s="19"/>
      <c r="I49" s="135"/>
      <c r="L49" s="19"/>
    </row>
    <row r="50" s="2" customFormat="1" ht="14.4" customHeight="1">
      <c r="B50" s="62"/>
      <c r="D50" s="170" t="s">
        <v>53</v>
      </c>
      <c r="E50" s="171"/>
      <c r="F50" s="171"/>
      <c r="G50" s="170" t="s">
        <v>54</v>
      </c>
      <c r="H50" s="171"/>
      <c r="I50" s="172"/>
      <c r="J50" s="171"/>
      <c r="K50" s="171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3" t="s">
        <v>55</v>
      </c>
      <c r="E61" s="174"/>
      <c r="F61" s="175" t="s">
        <v>56</v>
      </c>
      <c r="G61" s="173" t="s">
        <v>55</v>
      </c>
      <c r="H61" s="174"/>
      <c r="I61" s="176"/>
      <c r="J61" s="177" t="s">
        <v>56</v>
      </c>
      <c r="K61" s="174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0" t="s">
        <v>57</v>
      </c>
      <c r="E65" s="178"/>
      <c r="F65" s="178"/>
      <c r="G65" s="170" t="s">
        <v>58</v>
      </c>
      <c r="H65" s="178"/>
      <c r="I65" s="179"/>
      <c r="J65" s="178"/>
      <c r="K65" s="17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3" t="s">
        <v>55</v>
      </c>
      <c r="E76" s="174"/>
      <c r="F76" s="175" t="s">
        <v>56</v>
      </c>
      <c r="G76" s="173" t="s">
        <v>55</v>
      </c>
      <c r="H76" s="174"/>
      <c r="I76" s="176"/>
      <c r="J76" s="177" t="s">
        <v>56</v>
      </c>
      <c r="K76" s="174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0"/>
      <c r="C77" s="181"/>
      <c r="D77" s="181"/>
      <c r="E77" s="181"/>
      <c r="F77" s="181"/>
      <c r="G77" s="181"/>
      <c r="H77" s="181"/>
      <c r="I77" s="182"/>
      <c r="J77" s="181"/>
      <c r="K77" s="181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3"/>
      <c r="C81" s="184"/>
      <c r="D81" s="184"/>
      <c r="E81" s="184"/>
      <c r="F81" s="184"/>
      <c r="G81" s="184"/>
      <c r="H81" s="184"/>
      <c r="I81" s="185"/>
      <c r="J81" s="184"/>
      <c r="K81" s="184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100</v>
      </c>
      <c r="D82" s="39"/>
      <c r="E82" s="39"/>
      <c r="F82" s="39"/>
      <c r="G82" s="39"/>
      <c r="H82" s="39"/>
      <c r="I82" s="143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143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143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6" t="str">
        <f>E7</f>
        <v>Rekonstrukce odstavné plochy před areálem DPMP a.s.</v>
      </c>
      <c r="F85" s="31"/>
      <c r="G85" s="31"/>
      <c r="H85" s="31"/>
      <c r="I85" s="143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98</v>
      </c>
      <c r="D86" s="39"/>
      <c r="E86" s="39"/>
      <c r="F86" s="39"/>
      <c r="G86" s="39"/>
      <c r="H86" s="39"/>
      <c r="I86" s="143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SO 401 - Veřejné osvětlení</v>
      </c>
      <c r="F87" s="39"/>
      <c r="G87" s="39"/>
      <c r="H87" s="39"/>
      <c r="I87" s="143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143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Pardubice</v>
      </c>
      <c r="G89" s="39"/>
      <c r="H89" s="39"/>
      <c r="I89" s="146" t="s">
        <v>22</v>
      </c>
      <c r="J89" s="78" t="str">
        <f>IF(J12="","",J12)</f>
        <v>26. 8. 2019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143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>Dopravní podnik města Pardubice</v>
      </c>
      <c r="G91" s="39"/>
      <c r="H91" s="39"/>
      <c r="I91" s="146" t="s">
        <v>32</v>
      </c>
      <c r="J91" s="35" t="str">
        <f>E21</f>
        <v xml:space="preserve">Prodin a.s.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30</v>
      </c>
      <c r="D92" s="39"/>
      <c r="E92" s="39"/>
      <c r="F92" s="26" t="str">
        <f>IF(E18="","",E18)</f>
        <v>Vyplň údaj</v>
      </c>
      <c r="G92" s="39"/>
      <c r="H92" s="39"/>
      <c r="I92" s="146" t="s">
        <v>37</v>
      </c>
      <c r="J92" s="35" t="str">
        <f>E24</f>
        <v>Ing. Petr Koza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143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87" t="s">
        <v>101</v>
      </c>
      <c r="D94" s="188"/>
      <c r="E94" s="188"/>
      <c r="F94" s="188"/>
      <c r="G94" s="188"/>
      <c r="H94" s="188"/>
      <c r="I94" s="189"/>
      <c r="J94" s="190" t="s">
        <v>102</v>
      </c>
      <c r="K94" s="188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143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91" t="s">
        <v>103</v>
      </c>
      <c r="D96" s="39"/>
      <c r="E96" s="39"/>
      <c r="F96" s="39"/>
      <c r="G96" s="39"/>
      <c r="H96" s="39"/>
      <c r="I96" s="143"/>
      <c r="J96" s="109">
        <f>J118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104</v>
      </c>
    </row>
    <row r="97" s="9" customFormat="1" ht="24.96" customHeight="1">
      <c r="A97" s="9"/>
      <c r="B97" s="192"/>
      <c r="C97" s="193"/>
      <c r="D97" s="194" t="s">
        <v>727</v>
      </c>
      <c r="E97" s="195"/>
      <c r="F97" s="195"/>
      <c r="G97" s="195"/>
      <c r="H97" s="195"/>
      <c r="I97" s="196"/>
      <c r="J97" s="197">
        <f>J119</f>
        <v>0</v>
      </c>
      <c r="K97" s="193"/>
      <c r="L97" s="19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2" customFormat="1" ht="19.92" customHeight="1">
      <c r="A98" s="12"/>
      <c r="B98" s="243"/>
      <c r="C98" s="244"/>
      <c r="D98" s="245" t="s">
        <v>728</v>
      </c>
      <c r="E98" s="246"/>
      <c r="F98" s="246"/>
      <c r="G98" s="246"/>
      <c r="H98" s="246"/>
      <c r="I98" s="247"/>
      <c r="J98" s="248">
        <f>J120</f>
        <v>0</v>
      </c>
      <c r="K98" s="244"/>
      <c r="L98" s="249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</row>
    <row r="99" s="2" customFormat="1" ht="21.84" customHeight="1">
      <c r="A99" s="37"/>
      <c r="B99" s="38"/>
      <c r="C99" s="39"/>
      <c r="D99" s="39"/>
      <c r="E99" s="39"/>
      <c r="F99" s="39"/>
      <c r="G99" s="39"/>
      <c r="H99" s="39"/>
      <c r="I99" s="143"/>
      <c r="J99" s="39"/>
      <c r="K99" s="39"/>
      <c r="L99" s="62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0" s="2" customFormat="1" ht="6.96" customHeight="1">
      <c r="A100" s="37"/>
      <c r="B100" s="65"/>
      <c r="C100" s="66"/>
      <c r="D100" s="66"/>
      <c r="E100" s="66"/>
      <c r="F100" s="66"/>
      <c r="G100" s="66"/>
      <c r="H100" s="66"/>
      <c r="I100" s="182"/>
      <c r="J100" s="66"/>
      <c r="K100" s="66"/>
      <c r="L100" s="62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4" s="2" customFormat="1" ht="6.96" customHeight="1">
      <c r="A104" s="37"/>
      <c r="B104" s="67"/>
      <c r="C104" s="68"/>
      <c r="D104" s="68"/>
      <c r="E104" s="68"/>
      <c r="F104" s="68"/>
      <c r="G104" s="68"/>
      <c r="H104" s="68"/>
      <c r="I104" s="185"/>
      <c r="J104" s="68"/>
      <c r="K104" s="68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24.96" customHeight="1">
      <c r="A105" s="37"/>
      <c r="B105" s="38"/>
      <c r="C105" s="22" t="s">
        <v>106</v>
      </c>
      <c r="D105" s="39"/>
      <c r="E105" s="39"/>
      <c r="F105" s="39"/>
      <c r="G105" s="39"/>
      <c r="H105" s="39"/>
      <c r="I105" s="143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38"/>
      <c r="C106" s="39"/>
      <c r="D106" s="39"/>
      <c r="E106" s="39"/>
      <c r="F106" s="39"/>
      <c r="G106" s="39"/>
      <c r="H106" s="39"/>
      <c r="I106" s="143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2" customHeight="1">
      <c r="A107" s="37"/>
      <c r="B107" s="38"/>
      <c r="C107" s="31" t="s">
        <v>16</v>
      </c>
      <c r="D107" s="39"/>
      <c r="E107" s="39"/>
      <c r="F107" s="39"/>
      <c r="G107" s="39"/>
      <c r="H107" s="39"/>
      <c r="I107" s="143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6.5" customHeight="1">
      <c r="A108" s="37"/>
      <c r="B108" s="38"/>
      <c r="C108" s="39"/>
      <c r="D108" s="39"/>
      <c r="E108" s="186" t="str">
        <f>E7</f>
        <v>Rekonstrukce odstavné plochy před areálem DPMP a.s.</v>
      </c>
      <c r="F108" s="31"/>
      <c r="G108" s="31"/>
      <c r="H108" s="31"/>
      <c r="I108" s="143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2" customHeight="1">
      <c r="A109" s="37"/>
      <c r="B109" s="38"/>
      <c r="C109" s="31" t="s">
        <v>98</v>
      </c>
      <c r="D109" s="39"/>
      <c r="E109" s="39"/>
      <c r="F109" s="39"/>
      <c r="G109" s="39"/>
      <c r="H109" s="39"/>
      <c r="I109" s="143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6.5" customHeight="1">
      <c r="A110" s="37"/>
      <c r="B110" s="38"/>
      <c r="C110" s="39"/>
      <c r="D110" s="39"/>
      <c r="E110" s="75" t="str">
        <f>E9</f>
        <v>SO 401 - Veřejné osvětlení</v>
      </c>
      <c r="F110" s="39"/>
      <c r="G110" s="39"/>
      <c r="H110" s="39"/>
      <c r="I110" s="143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9"/>
      <c r="D111" s="39"/>
      <c r="E111" s="39"/>
      <c r="F111" s="39"/>
      <c r="G111" s="39"/>
      <c r="H111" s="39"/>
      <c r="I111" s="143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20</v>
      </c>
      <c r="D112" s="39"/>
      <c r="E112" s="39"/>
      <c r="F112" s="26" t="str">
        <f>F12</f>
        <v>Pardubice</v>
      </c>
      <c r="G112" s="39"/>
      <c r="H112" s="39"/>
      <c r="I112" s="146" t="s">
        <v>22</v>
      </c>
      <c r="J112" s="78" t="str">
        <f>IF(J12="","",J12)</f>
        <v>26. 8. 2019</v>
      </c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9"/>
      <c r="D113" s="39"/>
      <c r="E113" s="39"/>
      <c r="F113" s="39"/>
      <c r="G113" s="39"/>
      <c r="H113" s="39"/>
      <c r="I113" s="143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5.15" customHeight="1">
      <c r="A114" s="37"/>
      <c r="B114" s="38"/>
      <c r="C114" s="31" t="s">
        <v>24</v>
      </c>
      <c r="D114" s="39"/>
      <c r="E114" s="39"/>
      <c r="F114" s="26" t="str">
        <f>E15</f>
        <v>Dopravní podnik města Pardubice</v>
      </c>
      <c r="G114" s="39"/>
      <c r="H114" s="39"/>
      <c r="I114" s="146" t="s">
        <v>32</v>
      </c>
      <c r="J114" s="35" t="str">
        <f>E21</f>
        <v xml:space="preserve">Prodin a.s. </v>
      </c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5.15" customHeight="1">
      <c r="A115" s="37"/>
      <c r="B115" s="38"/>
      <c r="C115" s="31" t="s">
        <v>30</v>
      </c>
      <c r="D115" s="39"/>
      <c r="E115" s="39"/>
      <c r="F115" s="26" t="str">
        <f>IF(E18="","",E18)</f>
        <v>Vyplň údaj</v>
      </c>
      <c r="G115" s="39"/>
      <c r="H115" s="39"/>
      <c r="I115" s="146" t="s">
        <v>37</v>
      </c>
      <c r="J115" s="35" t="str">
        <f>E24</f>
        <v>Ing. Petr Koza</v>
      </c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0.32" customHeight="1">
      <c r="A116" s="37"/>
      <c r="B116" s="38"/>
      <c r="C116" s="39"/>
      <c r="D116" s="39"/>
      <c r="E116" s="39"/>
      <c r="F116" s="39"/>
      <c r="G116" s="39"/>
      <c r="H116" s="39"/>
      <c r="I116" s="143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10" customFormat="1" ht="29.28" customHeight="1">
      <c r="A117" s="199"/>
      <c r="B117" s="200"/>
      <c r="C117" s="201" t="s">
        <v>107</v>
      </c>
      <c r="D117" s="202" t="s">
        <v>65</v>
      </c>
      <c r="E117" s="202" t="s">
        <v>61</v>
      </c>
      <c r="F117" s="202" t="s">
        <v>62</v>
      </c>
      <c r="G117" s="202" t="s">
        <v>108</v>
      </c>
      <c r="H117" s="202" t="s">
        <v>109</v>
      </c>
      <c r="I117" s="203" t="s">
        <v>110</v>
      </c>
      <c r="J117" s="202" t="s">
        <v>102</v>
      </c>
      <c r="K117" s="204" t="s">
        <v>111</v>
      </c>
      <c r="L117" s="205"/>
      <c r="M117" s="99" t="s">
        <v>1</v>
      </c>
      <c r="N117" s="100" t="s">
        <v>44</v>
      </c>
      <c r="O117" s="100" t="s">
        <v>112</v>
      </c>
      <c r="P117" s="100" t="s">
        <v>113</v>
      </c>
      <c r="Q117" s="100" t="s">
        <v>114</v>
      </c>
      <c r="R117" s="100" t="s">
        <v>115</v>
      </c>
      <c r="S117" s="100" t="s">
        <v>116</v>
      </c>
      <c r="T117" s="101" t="s">
        <v>117</v>
      </c>
      <c r="U117" s="199"/>
      <c r="V117" s="199"/>
      <c r="W117" s="199"/>
      <c r="X117" s="199"/>
      <c r="Y117" s="199"/>
      <c r="Z117" s="199"/>
      <c r="AA117" s="199"/>
      <c r="AB117" s="199"/>
      <c r="AC117" s="199"/>
      <c r="AD117" s="199"/>
      <c r="AE117" s="199"/>
    </row>
    <row r="118" s="2" customFormat="1" ht="22.8" customHeight="1">
      <c r="A118" s="37"/>
      <c r="B118" s="38"/>
      <c r="C118" s="106" t="s">
        <v>118</v>
      </c>
      <c r="D118" s="39"/>
      <c r="E118" s="39"/>
      <c r="F118" s="39"/>
      <c r="G118" s="39"/>
      <c r="H118" s="39"/>
      <c r="I118" s="143"/>
      <c r="J118" s="206">
        <f>BK118</f>
        <v>0</v>
      </c>
      <c r="K118" s="39"/>
      <c r="L118" s="43"/>
      <c r="M118" s="102"/>
      <c r="N118" s="207"/>
      <c r="O118" s="103"/>
      <c r="P118" s="208">
        <f>P119</f>
        <v>0</v>
      </c>
      <c r="Q118" s="103"/>
      <c r="R118" s="208">
        <f>R119</f>
        <v>0</v>
      </c>
      <c r="S118" s="103"/>
      <c r="T118" s="209">
        <f>T119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T118" s="16" t="s">
        <v>79</v>
      </c>
      <c r="AU118" s="16" t="s">
        <v>104</v>
      </c>
      <c r="BK118" s="210">
        <f>BK119</f>
        <v>0</v>
      </c>
    </row>
    <row r="119" s="11" customFormat="1" ht="25.92" customHeight="1">
      <c r="A119" s="11"/>
      <c r="B119" s="211"/>
      <c r="C119" s="212"/>
      <c r="D119" s="213" t="s">
        <v>79</v>
      </c>
      <c r="E119" s="214" t="s">
        <v>165</v>
      </c>
      <c r="F119" s="214" t="s">
        <v>165</v>
      </c>
      <c r="G119" s="212"/>
      <c r="H119" s="212"/>
      <c r="I119" s="215"/>
      <c r="J119" s="216">
        <f>BK119</f>
        <v>0</v>
      </c>
      <c r="K119" s="212"/>
      <c r="L119" s="217"/>
      <c r="M119" s="218"/>
      <c r="N119" s="219"/>
      <c r="O119" s="219"/>
      <c r="P119" s="220">
        <f>P120</f>
        <v>0</v>
      </c>
      <c r="Q119" s="219"/>
      <c r="R119" s="220">
        <f>R120</f>
        <v>0</v>
      </c>
      <c r="S119" s="219"/>
      <c r="T119" s="221">
        <f>T120</f>
        <v>0</v>
      </c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R119" s="222" t="s">
        <v>88</v>
      </c>
      <c r="AT119" s="223" t="s">
        <v>79</v>
      </c>
      <c r="AU119" s="223" t="s">
        <v>80</v>
      </c>
      <c r="AY119" s="222" t="s">
        <v>122</v>
      </c>
      <c r="BK119" s="224">
        <f>BK120</f>
        <v>0</v>
      </c>
    </row>
    <row r="120" s="11" customFormat="1" ht="22.8" customHeight="1">
      <c r="A120" s="11"/>
      <c r="B120" s="211"/>
      <c r="C120" s="212"/>
      <c r="D120" s="213" t="s">
        <v>79</v>
      </c>
      <c r="E120" s="250" t="s">
        <v>94</v>
      </c>
      <c r="F120" s="250" t="s">
        <v>95</v>
      </c>
      <c r="G120" s="212"/>
      <c r="H120" s="212"/>
      <c r="I120" s="215"/>
      <c r="J120" s="251">
        <f>BK120</f>
        <v>0</v>
      </c>
      <c r="K120" s="212"/>
      <c r="L120" s="217"/>
      <c r="M120" s="218"/>
      <c r="N120" s="219"/>
      <c r="O120" s="219"/>
      <c r="P120" s="220">
        <f>P121</f>
        <v>0</v>
      </c>
      <c r="Q120" s="219"/>
      <c r="R120" s="220">
        <f>R121</f>
        <v>0</v>
      </c>
      <c r="S120" s="219"/>
      <c r="T120" s="221">
        <f>T121</f>
        <v>0</v>
      </c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R120" s="222" t="s">
        <v>88</v>
      </c>
      <c r="AT120" s="223" t="s">
        <v>79</v>
      </c>
      <c r="AU120" s="223" t="s">
        <v>88</v>
      </c>
      <c r="AY120" s="222" t="s">
        <v>122</v>
      </c>
      <c r="BK120" s="224">
        <f>BK121</f>
        <v>0</v>
      </c>
    </row>
    <row r="121" s="2" customFormat="1" ht="16.5" customHeight="1">
      <c r="A121" s="37"/>
      <c r="B121" s="38"/>
      <c r="C121" s="225" t="s">
        <v>88</v>
      </c>
      <c r="D121" s="225" t="s">
        <v>123</v>
      </c>
      <c r="E121" s="226" t="s">
        <v>729</v>
      </c>
      <c r="F121" s="227" t="s">
        <v>730</v>
      </c>
      <c r="G121" s="228" t="s">
        <v>126</v>
      </c>
      <c r="H121" s="229">
        <v>1</v>
      </c>
      <c r="I121" s="230"/>
      <c r="J121" s="231">
        <f>ROUND(I121*H121,2)</f>
        <v>0</v>
      </c>
      <c r="K121" s="227" t="s">
        <v>1</v>
      </c>
      <c r="L121" s="43"/>
      <c r="M121" s="238" t="s">
        <v>1</v>
      </c>
      <c r="N121" s="239" t="s">
        <v>45</v>
      </c>
      <c r="O121" s="240"/>
      <c r="P121" s="241">
        <f>O121*H121</f>
        <v>0</v>
      </c>
      <c r="Q121" s="241">
        <v>0</v>
      </c>
      <c r="R121" s="241">
        <f>Q121*H121</f>
        <v>0</v>
      </c>
      <c r="S121" s="241">
        <v>0</v>
      </c>
      <c r="T121" s="242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236" t="s">
        <v>136</v>
      </c>
      <c r="AT121" s="236" t="s">
        <v>123</v>
      </c>
      <c r="AU121" s="236" t="s">
        <v>90</v>
      </c>
      <c r="AY121" s="16" t="s">
        <v>122</v>
      </c>
      <c r="BE121" s="237">
        <f>IF(N121="základní",J121,0)</f>
        <v>0</v>
      </c>
      <c r="BF121" s="237">
        <f>IF(N121="snížená",J121,0)</f>
        <v>0</v>
      </c>
      <c r="BG121" s="237">
        <f>IF(N121="zákl. přenesená",J121,0)</f>
        <v>0</v>
      </c>
      <c r="BH121" s="237">
        <f>IF(N121="sníž. přenesená",J121,0)</f>
        <v>0</v>
      </c>
      <c r="BI121" s="237">
        <f>IF(N121="nulová",J121,0)</f>
        <v>0</v>
      </c>
      <c r="BJ121" s="16" t="s">
        <v>88</v>
      </c>
      <c r="BK121" s="237">
        <f>ROUND(I121*H121,2)</f>
        <v>0</v>
      </c>
      <c r="BL121" s="16" t="s">
        <v>136</v>
      </c>
      <c r="BM121" s="236" t="s">
        <v>731</v>
      </c>
    </row>
    <row r="122" s="2" customFormat="1" ht="6.96" customHeight="1">
      <c r="A122" s="37"/>
      <c r="B122" s="65"/>
      <c r="C122" s="66"/>
      <c r="D122" s="66"/>
      <c r="E122" s="66"/>
      <c r="F122" s="66"/>
      <c r="G122" s="66"/>
      <c r="H122" s="66"/>
      <c r="I122" s="182"/>
      <c r="J122" s="66"/>
      <c r="K122" s="66"/>
      <c r="L122" s="43"/>
      <c r="M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</sheetData>
  <sheetProtection sheet="1" autoFilter="0" formatColumns="0" formatRows="0" objects="1" scenarios="1" spinCount="100000" saltValue="A3eGqzN+Oa2HjRNbIqCnjsX0hlJPr1odMlW0T2gg8KHvBhp+XLsw1HZhceEhx3ZyieEHymGkfLYG2B0OFCw04Q==" hashValue="LzSvP+iU4dI2BNTNIADqlFeIOFtd0Nv7I60jzVLaLfvMwIj8uuf6zhztmFkSAqL7YODrvqtYiiIwc090qmyF/w==" algorithmName="SHA-512" password="CC35"/>
  <autoFilter ref="C117:K121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U-TU783P5L1HKBC\Hana Zajíčková</dc:creator>
  <cp:lastModifiedBy>U-TU783P5L1HKBC\Hana Zajíčková</cp:lastModifiedBy>
  <dcterms:created xsi:type="dcterms:W3CDTF">2019-11-07T07:48:13Z</dcterms:created>
  <dcterms:modified xsi:type="dcterms:W3CDTF">2019-11-07T07:48:20Z</dcterms:modified>
</cp:coreProperties>
</file>