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nak\Desktop\"/>
    </mc:Choice>
  </mc:AlternateContent>
  <xr:revisionPtr revIDLastSave="0" documentId="8_{EB52F943-00DB-472D-ADB9-6DA7066F1202}" xr6:coauthVersionLast="47" xr6:coauthVersionMax="47" xr10:uidLastSave="{00000000-0000-0000-0000-000000000000}"/>
  <bookViews>
    <workbookView xWindow="-108" yWindow="-108" windowWidth="23256" windowHeight="12576" tabRatio="808" xr2:uid="{72DC89F3-DEAF-437E-8851-AC7FEBBD765E}"/>
  </bookViews>
  <sheets>
    <sheet name="Rozpočet s výkazem výměr" sheetId="4" r:id="rId1"/>
    <sheet name="Elektroinstalace" sheetId="6" r:id="rId2"/>
    <sheet name="Zdravotechnika" sheetId="8" r:id="rId3"/>
  </sheets>
  <definedNames>
    <definedName name="_xlnm._FilterDatabase" localSheetId="1">Elektroinstalace!$C$15:$K$15</definedName>
    <definedName name="_xlnm.Print_Titles" localSheetId="1">Elektroinstalace!$15:$15</definedName>
    <definedName name="_xlnm.Print_Titles" localSheetId="0">'Rozpočet s výkazem výměr'!$1:$13</definedName>
    <definedName name="_xlnm.Print_Titles" localSheetId="2">Zdravotechnika!$1:$12</definedName>
    <definedName name="_xlnm.Print_Area" localSheetId="1">Elektroinstalace!#REF!,Elektroinstalace!#REF!,Elektroinstalace!$C$3:$K$59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8" l="1"/>
  <c r="J52" i="8"/>
  <c r="I52" i="8"/>
  <c r="K52" i="8" s="1"/>
  <c r="J51" i="8"/>
  <c r="I51" i="8"/>
  <c r="K51" i="8" s="1"/>
  <c r="J50" i="8"/>
  <c r="I50" i="8"/>
  <c r="J49" i="8"/>
  <c r="I49" i="8"/>
  <c r="K49" i="8" s="1"/>
  <c r="J48" i="8"/>
  <c r="I48" i="8"/>
  <c r="K48" i="8" s="1"/>
  <c r="J47" i="8"/>
  <c r="I47" i="8"/>
  <c r="K47" i="8" s="1"/>
  <c r="J46" i="8"/>
  <c r="I46" i="8"/>
  <c r="K46" i="8" s="1"/>
  <c r="J45" i="8"/>
  <c r="I45" i="8"/>
  <c r="K45" i="8" s="1"/>
  <c r="J44" i="8"/>
  <c r="I44" i="8"/>
  <c r="K44" i="8" s="1"/>
  <c r="J43" i="8"/>
  <c r="I43" i="8"/>
  <c r="K43" i="8" s="1"/>
  <c r="J42" i="8"/>
  <c r="I42" i="8"/>
  <c r="J41" i="8"/>
  <c r="I41" i="8"/>
  <c r="K41" i="8" s="1"/>
  <c r="J40" i="8"/>
  <c r="I40" i="8"/>
  <c r="K40" i="8" s="1"/>
  <c r="J39" i="8"/>
  <c r="I39" i="8"/>
  <c r="K39" i="8" s="1"/>
  <c r="J38" i="8"/>
  <c r="I38" i="8"/>
  <c r="K38" i="8" s="1"/>
  <c r="J37" i="8"/>
  <c r="I37" i="8"/>
  <c r="K37" i="8" s="1"/>
  <c r="J36" i="8"/>
  <c r="I36" i="8"/>
  <c r="K36" i="8" s="1"/>
  <c r="J35" i="8"/>
  <c r="I35" i="8"/>
  <c r="K35" i="8" s="1"/>
  <c r="J34" i="8"/>
  <c r="I34" i="8"/>
  <c r="J33" i="8"/>
  <c r="I33" i="8"/>
  <c r="K33" i="8" s="1"/>
  <c r="J32" i="8"/>
  <c r="I32" i="8"/>
  <c r="K32" i="8" s="1"/>
  <c r="J31" i="8"/>
  <c r="I31" i="8"/>
  <c r="K31" i="8" s="1"/>
  <c r="J30" i="8"/>
  <c r="I30" i="8"/>
  <c r="K30" i="8" s="1"/>
  <c r="J29" i="8"/>
  <c r="I29" i="8"/>
  <c r="K29" i="8" s="1"/>
  <c r="J28" i="8"/>
  <c r="I28" i="8"/>
  <c r="K28" i="8" s="1"/>
  <c r="J27" i="8"/>
  <c r="I27" i="8"/>
  <c r="K27" i="8" s="1"/>
  <c r="J26" i="8"/>
  <c r="I26" i="8"/>
  <c r="J25" i="8"/>
  <c r="I25" i="8"/>
  <c r="K25" i="8" s="1"/>
  <c r="J24" i="8"/>
  <c r="J23" i="8" s="1"/>
  <c r="I24" i="8"/>
  <c r="K24" i="8" s="1"/>
  <c r="J22" i="8"/>
  <c r="I22" i="8"/>
  <c r="K22" i="8" s="1"/>
  <c r="J21" i="8"/>
  <c r="I21" i="8"/>
  <c r="K21" i="8" s="1"/>
  <c r="J20" i="8"/>
  <c r="I20" i="8"/>
  <c r="K20" i="8" s="1"/>
  <c r="K19" i="8" s="1"/>
  <c r="J15" i="8"/>
  <c r="J14" i="8" s="1"/>
  <c r="J13" i="8" s="1"/>
  <c r="J53" i="8" s="1"/>
  <c r="J18" i="8"/>
  <c r="I18" i="8"/>
  <c r="J17" i="8"/>
  <c r="I17" i="8"/>
  <c r="J16" i="8"/>
  <c r="I16" i="8"/>
  <c r="I15" i="8"/>
  <c r="K15" i="8" s="1"/>
  <c r="J66" i="6"/>
  <c r="J67" i="6" s="1"/>
  <c r="J65" i="6" s="1"/>
  <c r="J37" i="6"/>
  <c r="J19" i="6"/>
  <c r="H152" i="4"/>
  <c r="H151" i="4"/>
  <c r="H150" i="4"/>
  <c r="H149" i="4"/>
  <c r="H148" i="4"/>
  <c r="H144" i="4"/>
  <c r="H142" i="4"/>
  <c r="H136" i="4"/>
  <c r="H134" i="4"/>
  <c r="H132" i="4"/>
  <c r="H131" i="4"/>
  <c r="H129" i="4"/>
  <c r="H127" i="4"/>
  <c r="H126" i="4"/>
  <c r="H125" i="4"/>
  <c r="H123" i="4"/>
  <c r="H122" i="4"/>
  <c r="H121" i="4"/>
  <c r="H119" i="4"/>
  <c r="H118" i="4"/>
  <c r="H117" i="4"/>
  <c r="H115" i="4"/>
  <c r="H114" i="4"/>
  <c r="H113" i="4"/>
  <c r="H111" i="4"/>
  <c r="H110" i="4" s="1"/>
  <c r="H108" i="4"/>
  <c r="H107" i="4"/>
  <c r="H106" i="4"/>
  <c r="H105" i="4"/>
  <c r="H104" i="4"/>
  <c r="H102" i="4"/>
  <c r="H100" i="4"/>
  <c r="H98" i="4"/>
  <c r="H96" i="4"/>
  <c r="H94" i="4"/>
  <c r="H92" i="4"/>
  <c r="H90" i="4"/>
  <c r="H88" i="4"/>
  <c r="H86" i="4"/>
  <c r="H84" i="4"/>
  <c r="H82" i="4"/>
  <c r="H81" i="4"/>
  <c r="H80" i="4"/>
  <c r="H79" i="4"/>
  <c r="H77" i="4"/>
  <c r="H75" i="4"/>
  <c r="H74" i="4"/>
  <c r="H73" i="4"/>
  <c r="H72" i="4"/>
  <c r="H71" i="4"/>
  <c r="H70" i="4"/>
  <c r="H67" i="4"/>
  <c r="H66" i="4"/>
  <c r="H65" i="4"/>
  <c r="H64" i="4"/>
  <c r="H63" i="4"/>
  <c r="H62" i="4"/>
  <c r="H61" i="4"/>
  <c r="H60" i="4"/>
  <c r="H53" i="4"/>
  <c r="H51" i="4"/>
  <c r="H49" i="4"/>
  <c r="H48" i="4"/>
  <c r="H47" i="4"/>
  <c r="H46" i="4" s="1"/>
  <c r="H44" i="4"/>
  <c r="H43" i="4"/>
  <c r="H42" i="4"/>
  <c r="H40" i="4"/>
  <c r="H38" i="4"/>
  <c r="H36" i="4"/>
  <c r="H34" i="4"/>
  <c r="H32" i="4"/>
  <c r="H31" i="4"/>
  <c r="H30" i="4"/>
  <c r="H28" i="4"/>
  <c r="H27" i="4"/>
  <c r="H26" i="4"/>
  <c r="H24" i="4"/>
  <c r="H23" i="4"/>
  <c r="H22" i="4"/>
  <c r="H21" i="4"/>
  <c r="H20" i="4"/>
  <c r="H19" i="4"/>
  <c r="H16" i="4"/>
  <c r="H15" i="4" s="1"/>
  <c r="AS17" i="6"/>
  <c r="AT17" i="6"/>
  <c r="AU17" i="6"/>
  <c r="AV17" i="6"/>
  <c r="AW17" i="6"/>
  <c r="AY17" i="6"/>
  <c r="J20" i="6"/>
  <c r="J21" i="6"/>
  <c r="J22" i="6"/>
  <c r="J23" i="6"/>
  <c r="J24" i="6"/>
  <c r="J25" i="6"/>
  <c r="J26" i="6"/>
  <c r="J27" i="6"/>
  <c r="AT29" i="6"/>
  <c r="AU29" i="6"/>
  <c r="AV29" i="6"/>
  <c r="AW29" i="6"/>
  <c r="AY29" i="6"/>
  <c r="J31" i="6"/>
  <c r="J32" i="6"/>
  <c r="J33" i="6"/>
  <c r="J34" i="6"/>
  <c r="J35" i="6"/>
  <c r="J36" i="6"/>
  <c r="J38" i="6"/>
  <c r="J39" i="6"/>
  <c r="J40" i="6"/>
  <c r="J41" i="6"/>
  <c r="J42" i="6"/>
  <c r="J43" i="6"/>
  <c r="AS46" i="6"/>
  <c r="AT46" i="6"/>
  <c r="AU46" i="6"/>
  <c r="AV46" i="6"/>
  <c r="AW46" i="6"/>
  <c r="AY46" i="6"/>
  <c r="J47" i="6"/>
  <c r="J48" i="6"/>
  <c r="J49" i="6"/>
  <c r="J50" i="6"/>
  <c r="J51" i="6"/>
  <c r="J52" i="6"/>
  <c r="AS55" i="6"/>
  <c r="AT55" i="6"/>
  <c r="AU55" i="6"/>
  <c r="AV55" i="6"/>
  <c r="AW55" i="6"/>
  <c r="AY55" i="6"/>
  <c r="J56" i="6"/>
  <c r="J57" i="6"/>
  <c r="J61" i="6"/>
  <c r="J62" i="6" s="1"/>
  <c r="J60" i="6" s="1"/>
  <c r="H69" i="4" l="1"/>
  <c r="K16" i="8"/>
  <c r="K14" i="8" s="1"/>
  <c r="I19" i="8"/>
  <c r="I23" i="8"/>
  <c r="I14" i="8"/>
  <c r="I13" i="8" s="1"/>
  <c r="I53" i="8" s="1"/>
  <c r="K26" i="8"/>
  <c r="K23" i="8" s="1"/>
  <c r="K34" i="8"/>
  <c r="K42" i="8"/>
  <c r="K50" i="8"/>
  <c r="K17" i="8"/>
  <c r="K18" i="8"/>
  <c r="H103" i="4"/>
  <c r="H59" i="4"/>
  <c r="H78" i="4"/>
  <c r="H85" i="4"/>
  <c r="H130" i="4"/>
  <c r="H18" i="4"/>
  <c r="H147" i="4"/>
  <c r="H146" i="4" s="1"/>
  <c r="H29" i="4"/>
  <c r="J58" i="6"/>
  <c r="J55" i="6" s="1"/>
  <c r="J28" i="6"/>
  <c r="J17" i="6" s="1"/>
  <c r="J53" i="6"/>
  <c r="J46" i="6" s="1"/>
  <c r="AY16" i="6"/>
  <c r="AS29" i="6"/>
  <c r="J44" i="6"/>
  <c r="J29" i="6" s="1"/>
  <c r="K13" i="8" l="1"/>
  <c r="K53" i="8" s="1"/>
  <c r="G56" i="4" s="1"/>
  <c r="H56" i="4" s="1"/>
  <c r="H55" i="4" s="1"/>
  <c r="H54" i="4" s="1"/>
  <c r="H14" i="4"/>
  <c r="H153" i="4" s="1"/>
  <c r="J69" i="6"/>
  <c r="G58" i="4" s="1"/>
  <c r="H58" i="4" s="1"/>
  <c r="H57" i="4" s="1"/>
</calcChain>
</file>

<file path=xl/sharedStrings.xml><?xml version="1.0" encoding="utf-8"?>
<sst xmlns="http://schemas.openxmlformats.org/spreadsheetml/2006/main" count="924" uniqueCount="436">
  <si>
    <t>1</t>
  </si>
  <si>
    <t>HSV</t>
  </si>
  <si>
    <t>8</t>
  </si>
  <si>
    <t xml:space="preserve">Zařízení staveniště   </t>
  </si>
  <si>
    <t>2</t>
  </si>
  <si>
    <t>9</t>
  </si>
  <si>
    <t>3</t>
  </si>
  <si>
    <t>PSV</t>
  </si>
  <si>
    <t>10</t>
  </si>
  <si>
    <t>4</t>
  </si>
  <si>
    <t>11</t>
  </si>
  <si>
    <t>5</t>
  </si>
  <si>
    <t>6</t>
  </si>
  <si>
    <t>7</t>
  </si>
  <si>
    <t>12</t>
  </si>
  <si>
    <t>D</t>
  </si>
  <si>
    <t xml:space="preserve">Celkem   </t>
  </si>
  <si>
    <t>VRN3</t>
  </si>
  <si>
    <t xml:space="preserve">Vedlejší rozpočtové náklady   </t>
  </si>
  <si>
    <t>VRN</t>
  </si>
  <si>
    <t xml:space="preserve">Dokončovací práce - malby a tapety   </t>
  </si>
  <si>
    <t>784</t>
  </si>
  <si>
    <t xml:space="preserve">Dokončovací práce - nátěry   </t>
  </si>
  <si>
    <t>783</t>
  </si>
  <si>
    <t xml:space="preserve">Dokončovací práce - obklady   </t>
  </si>
  <si>
    <t>781</t>
  </si>
  <si>
    <t xml:space="preserve">Podlahy z dlaždic   </t>
  </si>
  <si>
    <t>771</t>
  </si>
  <si>
    <t xml:space="preserve">Konstrukce truhlářské   </t>
  </si>
  <si>
    <t>766</t>
  </si>
  <si>
    <t xml:space="preserve">Konstrukce suché výstavby   </t>
  </si>
  <si>
    <t>763</t>
  </si>
  <si>
    <t xml:space="preserve">Vzduchotechnika   </t>
  </si>
  <si>
    <t>751</t>
  </si>
  <si>
    <t xml:space="preserve">Elektroinstalace - silnoproud   </t>
  </si>
  <si>
    <t>741</t>
  </si>
  <si>
    <t xml:space="preserve">Zdravotechnika   </t>
  </si>
  <si>
    <t>721</t>
  </si>
  <si>
    <t xml:space="preserve">Práce a dodávky PSV   </t>
  </si>
  <si>
    <t xml:space="preserve">Přesun sutě   </t>
  </si>
  <si>
    <t>997</t>
  </si>
  <si>
    <t xml:space="preserve">Ostatní konstrukce a práce, bourání   </t>
  </si>
  <si>
    <t xml:space="preserve">Úpravy povrchů, podlahy a osazování výplní   </t>
  </si>
  <si>
    <t xml:space="preserve">Svislé a kompletní konstrukce   </t>
  </si>
  <si>
    <t xml:space="preserve">Práce a dodávky HSV   </t>
  </si>
  <si>
    <t>Hmotnost celkem</t>
  </si>
  <si>
    <t>Cena celkem</t>
  </si>
  <si>
    <t>Popis</t>
  </si>
  <si>
    <t>Kód</t>
  </si>
  <si>
    <t>Místo:   Pardubice</t>
  </si>
  <si>
    <t xml:space="preserve">Zpracoval:   </t>
  </si>
  <si>
    <t xml:space="preserve">Zhotovitel:   </t>
  </si>
  <si>
    <t xml:space="preserve">Objekt:   </t>
  </si>
  <si>
    <t>Stavba:   Pce-DPMP-Rekonstr.šaten a soc.zázemí</t>
  </si>
  <si>
    <t>Kč</t>
  </si>
  <si>
    <t xml:space="preserve">Dokumentace skutečného provedení stavby   </t>
  </si>
  <si>
    <t>013254000</t>
  </si>
  <si>
    <t>000</t>
  </si>
  <si>
    <t xml:space="preserve">Stavebně-statický průzkum   </t>
  </si>
  <si>
    <t>011514000</t>
  </si>
  <si>
    <t xml:space="preserve">Provoz investora, třetích osob   </t>
  </si>
  <si>
    <t>071002000</t>
  </si>
  <si>
    <t xml:space="preserve">Zkoušky a ostatní měření   </t>
  </si>
  <si>
    <t>043002000</t>
  </si>
  <si>
    <t>Kč…</t>
  </si>
  <si>
    <t xml:space="preserve">Zabezpečení staveniště   </t>
  </si>
  <si>
    <t>034002000</t>
  </si>
  <si>
    <t xml:space="preserve">183,859   </t>
  </si>
  <si>
    <t>m2</t>
  </si>
  <si>
    <t xml:space="preserve">Dvojnásobné bílé malby ze směsí za mokra výborně oděruvzdorných v místnostech do 3,80 m-stropy   </t>
  </si>
  <si>
    <t>784211105</t>
  </si>
  <si>
    <t xml:space="preserve">270,696   </t>
  </si>
  <si>
    <t xml:space="preserve">Dvojnásobné bílé malby ze směsí za mokra výborně oděruvzdorných v místnostech v do 3,80 m-stěny   </t>
  </si>
  <si>
    <t>784211101</t>
  </si>
  <si>
    <t xml:space="preserve">Součet   </t>
  </si>
  <si>
    <t xml:space="preserve">57,559+29,6+77,9+12,7+6,1   </t>
  </si>
  <si>
    <t xml:space="preserve">stropy   </t>
  </si>
  <si>
    <t xml:space="preserve">stěny   </t>
  </si>
  <si>
    <t xml:space="preserve">Základní akrylátová jednonásobná bezbarvá penetrace podkladu v místnostech v do 3,80 m-stěny a stropy-m.č.101,102,103,105,106   </t>
  </si>
  <si>
    <t>784181101</t>
  </si>
  <si>
    <t xml:space="preserve">19,38*2,97   </t>
  </si>
  <si>
    <t xml:space="preserve">Obroušení podkladu stropu v místnostech v přes 3,8 m-m.č.101   </t>
  </si>
  <si>
    <t>784111015</t>
  </si>
  <si>
    <t xml:space="preserve">(19,38+2,97)*2*3+(5,8+5,18)*2*2,55+(13,58+5,8)*2*2,55-(0,8*1,9*12)   </t>
  </si>
  <si>
    <t xml:space="preserve">Obroušení podkladu omítnutého v místnostech v do 3,80 m-stěny m.č 101,102,103   </t>
  </si>
  <si>
    <t>784111011</t>
  </si>
  <si>
    <t xml:space="preserve">Oprášení (ometení ) podkladu v místnostech v do 3,80 m-strop m.č. 101   </t>
  </si>
  <si>
    <t>784111001</t>
  </si>
  <si>
    <t>m</t>
  </si>
  <si>
    <t xml:space="preserve">Ochrana podlah nebo vodorovných ploch při provádění nátěrů olepením páskou nebo fólií   </t>
  </si>
  <si>
    <t>783000101</t>
  </si>
  <si>
    <t xml:space="preserve">19,4+19,4+2,97+1,97+13,58+13,58+5,8+5,8+(0,45*5)-(0,8*10)   </t>
  </si>
  <si>
    <t xml:space="preserve">Nátěr soklu krycí betonové podlahy  š přes 100 do 150 mm - m.č 101 a 103   </t>
  </si>
  <si>
    <t>783997165</t>
  </si>
  <si>
    <t xml:space="preserve">Příplatek k cenám krycího nátěru betonové podlahy za protiskluznou úpravu   </t>
  </si>
  <si>
    <t>783997151</t>
  </si>
  <si>
    <t xml:space="preserve">Krycí dvojnásobný polyuretanový vodou ředitelný nátěr betonové podlahy   </t>
  </si>
  <si>
    <t>783947161</t>
  </si>
  <si>
    <t xml:space="preserve">57,558+77,9   </t>
  </si>
  <si>
    <t xml:space="preserve">Penetrační polyuretanový nátěr hladkých betonových podlah - m.č. 101 a 103   </t>
  </si>
  <si>
    <t>783943151</t>
  </si>
  <si>
    <t xml:space="preserve">Krycí dvojnásobný epoxidový nátěr potrubí DN do 50 mm   </t>
  </si>
  <si>
    <t>783637611</t>
  </si>
  <si>
    <t xml:space="preserve">Základní jednonásobný epoxidový nátěr potrubí DN do 50 mm   </t>
  </si>
  <si>
    <t>783634551</t>
  </si>
  <si>
    <t xml:space="preserve">30+80   </t>
  </si>
  <si>
    <t xml:space="preserve">Bezoplachové odrezivění potrubí DN do 50 mm   </t>
  </si>
  <si>
    <t>783601711</t>
  </si>
  <si>
    <t xml:space="preserve">Krycí dvojnásobný akrylátový nátěr žebrových těles   </t>
  </si>
  <si>
    <t>783627107</t>
  </si>
  <si>
    <t xml:space="preserve">Základní jednonásobný akrylátový nátěr žebrových těles   </t>
  </si>
  <si>
    <t>783624101</t>
  </si>
  <si>
    <t xml:space="preserve">10,1   </t>
  </si>
  <si>
    <t xml:space="preserve">Odmaštění žebrových trub vodou ředitelným odmašťovačem před provedením nátěru   </t>
  </si>
  <si>
    <t>783601305</t>
  </si>
  <si>
    <t xml:space="preserve">Krycí jednonásobný epoxidový nátěr zámečnických konstrukcí   </t>
  </si>
  <si>
    <t>783337101</t>
  </si>
  <si>
    <t xml:space="preserve">Základní antikorozní jednonásobný epoxidový nátěr zámečnických konstrukcí   </t>
  </si>
  <si>
    <t>783334201</t>
  </si>
  <si>
    <t xml:space="preserve">(11*4,8*0,3)+2,6   </t>
  </si>
  <si>
    <t xml:space="preserve">Bezoplachové odrezivění zámečnických konstrukcí-zárubně+dveře krytu   </t>
  </si>
  <si>
    <t>783301303</t>
  </si>
  <si>
    <t xml:space="preserve">59,48*1,1   </t>
  </si>
  <si>
    <t xml:space="preserve">obklad keramický hladký přes 12 do 19ks/m2   </t>
  </si>
  <si>
    <t>59761071</t>
  </si>
  <si>
    <t>597</t>
  </si>
  <si>
    <t xml:space="preserve">Montáž obkladů vnitřních keramických hladkých přes 6 do 9 ks/m2 lepených flexibilním lepidlem-m.č.105 a 106   </t>
  </si>
  <si>
    <t>781474111</t>
  </si>
  <si>
    <t xml:space="preserve">Celoplošné vyrovnání podkladu stěrkou tl 3 mm   </t>
  </si>
  <si>
    <t>781151031</t>
  </si>
  <si>
    <t xml:space="preserve">Nátěr penetrační na stěnu   </t>
  </si>
  <si>
    <t>781121011</t>
  </si>
  <si>
    <t xml:space="preserve">Ometení (oprášení) stěny při přípravě podkladu- m.č. 105 a 106   </t>
  </si>
  <si>
    <t>781111011</t>
  </si>
  <si>
    <t>t</t>
  </si>
  <si>
    <t xml:space="preserve">Přesun hmot tonážní pro podlahy z dlaždic v objektech v přes 6 do 12 m   </t>
  </si>
  <si>
    <t>998771102</t>
  </si>
  <si>
    <t xml:space="preserve">21,01 * 2,475   </t>
  </si>
  <si>
    <t>kus</t>
  </si>
  <si>
    <t xml:space="preserve">sokl-dlažba keramická slinutá hladká do interiéru i exteriéru 445x85mm   </t>
  </si>
  <si>
    <t>59761338</t>
  </si>
  <si>
    <t xml:space="preserve">(5,18+5,8)*2-0,8   </t>
  </si>
  <si>
    <t xml:space="preserve">Montáž soklů z dlaždic keramických rovných flexibilní lepidlo v přes 65 do 90 mm-m.č.102   </t>
  </si>
  <si>
    <t>771474112</t>
  </si>
  <si>
    <t xml:space="preserve">48,6   </t>
  </si>
  <si>
    <t xml:space="preserve">Izolace pod dlažbu nátěrem nebo stěrkou ve dvou vrstvách   </t>
  </si>
  <si>
    <t>771591112</t>
  </si>
  <si>
    <t xml:space="preserve">48,6 * 1,1   </t>
  </si>
  <si>
    <t xml:space="preserve">dlažba keramická slinutá hladká do interiéru i exteriéru do 9ks/m2   </t>
  </si>
  <si>
    <t>59761011</t>
  </si>
  <si>
    <t xml:space="preserve">Montáž podlah keramických hladkých lepených flexibilním lepidlem do 9 ks/m2   </t>
  </si>
  <si>
    <t>771574111</t>
  </si>
  <si>
    <t xml:space="preserve">Samonivelační stěrka podlah pevnosti 20 MPa tl 3 mm   </t>
  </si>
  <si>
    <t>771151011</t>
  </si>
  <si>
    <t xml:space="preserve">Nátěr penetrační na podlahu   </t>
  </si>
  <si>
    <t>771121011</t>
  </si>
  <si>
    <t xml:space="preserve">(12,7+6,1+29,8)   </t>
  </si>
  <si>
    <t xml:space="preserve">Vysátí podkladu před pokládkou dlažby-m.č.105 ,106 a 102   </t>
  </si>
  <si>
    <t>771111011</t>
  </si>
  <si>
    <t xml:space="preserve">Přesun hmot tonážní pro kce truhlářské v objektech v do 6 m   </t>
  </si>
  <si>
    <t>998766101</t>
  </si>
  <si>
    <t xml:space="preserve">7+7   </t>
  </si>
  <si>
    <t xml:space="preserve">Demontáž  dveří k opětovnému použití-7x80/197 a 7x70/197   </t>
  </si>
  <si>
    <t>766661846</t>
  </si>
  <si>
    <t xml:space="preserve">dveře interiérové jednokřídlé plné, voština, kašírovací fólie, 70x197   </t>
  </si>
  <si>
    <t>MSN.0013070.URS</t>
  </si>
  <si>
    <t>MSN</t>
  </si>
  <si>
    <t xml:space="preserve">dveře interiérové jednokřídlé plné, voština, kašírovací fólie, 80x197   </t>
  </si>
  <si>
    <t>MSN.0013071.URS</t>
  </si>
  <si>
    <t xml:space="preserve">Montáž dveřních křídel otvíravých jednokřídlových š do 0,8 m do ocelové zárubně-7x80/197 a 7x 70/197   </t>
  </si>
  <si>
    <t>766660001</t>
  </si>
  <si>
    <t xml:space="preserve">Přesun hmot tonážní pro sádrokartonové konstrukce v objektech v přes 6 do 12 m   </t>
  </si>
  <si>
    <t>998763302</t>
  </si>
  <si>
    <t xml:space="preserve">12,7+4,9   </t>
  </si>
  <si>
    <t xml:space="preserve">Demontáž  podhledu s nosnou konstrukcí z ocelových profilů opláštění dvojité-m.č.105 a 106   </t>
  </si>
  <si>
    <t>763231822</t>
  </si>
  <si>
    <t xml:space="preserve">dvířka revizní   </t>
  </si>
  <si>
    <t>RMAT0001</t>
  </si>
  <si>
    <t xml:space="preserve">Montáž dvířek revizních jednoplášťových SDK kcí vel. 300x300 mm pro příčky a předsazené stěny   </t>
  </si>
  <si>
    <t>763172322</t>
  </si>
  <si>
    <t xml:space="preserve">Montáž otvorů pro ventilátory SDK kcí vel. do 0,25 m2 pro podhledy   </t>
  </si>
  <si>
    <t>763171212</t>
  </si>
  <si>
    <t xml:space="preserve">SDK podhled deska 1xH2 12,5  jednovrstvá spodní kce profil CD+UD - m.č. 105 a 106   </t>
  </si>
  <si>
    <t>763131552</t>
  </si>
  <si>
    <t xml:space="preserve">SDK podhled desky 1xA 12,5  dvouvrstvá spodní kce profil CD+UD - m.č. 102 a 103   </t>
  </si>
  <si>
    <t>763131412</t>
  </si>
  <si>
    <t xml:space="preserve">16 * 1,2   </t>
  </si>
  <si>
    <t xml:space="preserve">potrubí vzduchotechnické plechové Js 200   </t>
  </si>
  <si>
    <t>RMAT0002</t>
  </si>
  <si>
    <t xml:space="preserve">Montáž potrubí plechového skupiny II kruhového s přírubou tloušťky plechu 1,0 mm D přes 100 do 200 mm   </t>
  </si>
  <si>
    <t>751512162</t>
  </si>
  <si>
    <t xml:space="preserve">žaluzie protidešťová plastová s pevnými lamelami, pro potrubí D 200mm   </t>
  </si>
  <si>
    <t>42972902</t>
  </si>
  <si>
    <t>429</t>
  </si>
  <si>
    <t xml:space="preserve">Montáž protidešťové žaluzie nebo žaluziové klapky na kruhové potrubí D do 300 mm   </t>
  </si>
  <si>
    <t>751398041</t>
  </si>
  <si>
    <t xml:space="preserve">výusť stropní lineární dvouštěrbinová pro přívod i odvod, bez deflektoru, hliník, délka 1,5m   </t>
  </si>
  <si>
    <t>42972487</t>
  </si>
  <si>
    <t xml:space="preserve">Montáž vyústi lineární podhledové přes 0,100 do 0,200 m2   </t>
  </si>
  <si>
    <t>751311012</t>
  </si>
  <si>
    <t xml:space="preserve">ventilátor axiální tichý malý plastový IP45 výkon 15-20W D 200mm   </t>
  </si>
  <si>
    <t>42914505</t>
  </si>
  <si>
    <t xml:space="preserve">Montáž ventilátoru axiálního nízkotlakého podhledového D přes 100 do 200 mm   </t>
  </si>
  <si>
    <t>751111052</t>
  </si>
  <si>
    <t xml:space="preserve">Elektroinstalace viz samostatný rozpočet   </t>
  </si>
  <si>
    <t>7411</t>
  </si>
  <si>
    <t>R</t>
  </si>
  <si>
    <t xml:space="preserve">Zdravotechnika viz samostatný rozpočet   </t>
  </si>
  <si>
    <t>7211</t>
  </si>
  <si>
    <t xml:space="preserve">Přesun hmot pro haly s nosnou kcí zděnou nebo monolitickou v do 20 m   </t>
  </si>
  <si>
    <t>998021021</t>
  </si>
  <si>
    <t>011</t>
  </si>
  <si>
    <t xml:space="preserve">15,869   </t>
  </si>
  <si>
    <t xml:space="preserve">Poplatek za uložení stavebního odpadu na recyklační skládce (skládkovné) z armovaného betonu kód odpadu  17 01 01   </t>
  </si>
  <si>
    <t>997013862</t>
  </si>
  <si>
    <t>013</t>
  </si>
  <si>
    <t xml:space="preserve">15,869*9   </t>
  </si>
  <si>
    <t xml:space="preserve">Příplatek k odvozu suti a vybouraných hmot na skládku ZKD 1 km přes 1 km   </t>
  </si>
  <si>
    <t>997013509</t>
  </si>
  <si>
    <t xml:space="preserve">Odvoz suti a vybouraných hmot na skládku nebo meziskládku do 1 km se složením   </t>
  </si>
  <si>
    <t>997013501</t>
  </si>
  <si>
    <t xml:space="preserve">Vnitrostaveništní doprava suti a vybouraných hmot pro budovy v do 6 m s použitím mechanizace   </t>
  </si>
  <si>
    <t>997013111</t>
  </si>
  <si>
    <t xml:space="preserve">5,8*0,87   </t>
  </si>
  <si>
    <t xml:space="preserve">Demontáž laminátové desky nad skříňkami vč. likvidace -m.č.103   </t>
  </si>
  <si>
    <t>979002</t>
  </si>
  <si>
    <t xml:space="preserve">Příplatek k broušení stávajících betonových podlah za každý další 1 mm úběru   </t>
  </si>
  <si>
    <t>965046119</t>
  </si>
  <si>
    <t xml:space="preserve">Broušení stávajících betonových podlah úběr do 3 mm-m.č.101,102,103,105,106   </t>
  </si>
  <si>
    <t>965046111</t>
  </si>
  <si>
    <t xml:space="preserve">(3,67+2,8)*2*2+(2,8*4*2)+(2,8*2*2)   </t>
  </si>
  <si>
    <t xml:space="preserve">Odsekání a odebrání obkladů stěn z vnitřních obkládaček plochy do 1 m2-m.č. 105 a 106   </t>
  </si>
  <si>
    <t>978059511</t>
  </si>
  <si>
    <t xml:space="preserve">(5,18+5,18+5,8+5,8-0,8)*0,8+(13,58+13,58+5,8+5,8)*0,8+(19,38+2,97)*2*0,8+(3,62*2)*0,8+(1,85*6)*0,8+(3,67+2,8)*2*0,8+(2,8*4)*0,8+(0,99*4)*0,8-(16*0,64)   </t>
  </si>
  <si>
    <t xml:space="preserve">Otlučení (osekání) cementových omítek vnitřních stěn v rozsahu do 100 %--m.č. 101,102,103,105,106 do výše 80 cm   </t>
  </si>
  <si>
    <t>978021191</t>
  </si>
  <si>
    <t xml:space="preserve">0,8*2   </t>
  </si>
  <si>
    <t xml:space="preserve">Vybourání kovových dveřních zárubní pl do 2 m2-zárubeň 80/197   </t>
  </si>
  <si>
    <t>968072455</t>
  </si>
  <si>
    <t xml:space="preserve">12,7+4,9+29,6   </t>
  </si>
  <si>
    <t xml:space="preserve">Bourání podlah z dlaždic keramických nebo xylolitových tl do 10 mm plochy do 1 m2-m.č. 105 , 106 a 102   </t>
  </si>
  <si>
    <t>965081212</t>
  </si>
  <si>
    <t xml:space="preserve">(1,4*2,79)+(1,5+1,23+1,23)*2,79+(0,6*2,79)   </t>
  </si>
  <si>
    <t xml:space="preserve">Bourání příček z cihel pálených na MVC tl do 150 mm-m.č.104 a 106   </t>
  </si>
  <si>
    <t>962031133</t>
  </si>
  <si>
    <t xml:space="preserve">Příplatek za první a ZKD den použití   </t>
  </si>
  <si>
    <t>949211211</t>
  </si>
  <si>
    <t>003</t>
  </si>
  <si>
    <t xml:space="preserve">Lešení pomocné pro objekty pozemních staveb s lešeňovou podlahou v přes 1,9 do 3,5 m zatížení do 150 kg/m2-m.č. 101,102,103,105,106 - pro podhledy a malby   </t>
  </si>
  <si>
    <t>949101112</t>
  </si>
  <si>
    <t xml:space="preserve">Doplnění cementového potěru hlazeného pl do 1 m2 tl přes 10 do 20 mm   </t>
  </si>
  <si>
    <t>632451421</t>
  </si>
  <si>
    <t>014</t>
  </si>
  <si>
    <t xml:space="preserve">Oprava vnitřní vápenocementové štukové omítky stěn v rozsahu plochy přes 30 do 50 %   </t>
  </si>
  <si>
    <t>612325423</t>
  </si>
  <si>
    <t xml:space="preserve">Potažení vnitřních stěn vápenocementovým štukem tloušťky do 3 mm-m.č 106   </t>
  </si>
  <si>
    <t>612321131</t>
  </si>
  <si>
    <t xml:space="preserve">(1,5+0,81)*2*2,79   </t>
  </si>
  <si>
    <t xml:space="preserve">Potažení vnitřních stěn sklovláknitým pletivem vtlačeným do tenkovrstvé hmoty-nová příčka m.č.106   </t>
  </si>
  <si>
    <t>612142001</t>
  </si>
  <si>
    <t xml:space="preserve">Penetrační disperzní nátěr vnitřních stěn nanášený ručně   </t>
  </si>
  <si>
    <t>612131121</t>
  </si>
  <si>
    <t xml:space="preserve">Vyškrabání spár zdiva cihelného mimo komínového   </t>
  </si>
  <si>
    <t>978023411</t>
  </si>
  <si>
    <t xml:space="preserve">Potažení vnitřních stěn sanačním štukem SUPERSAN jemný 084j tloušťky do 3 mm   </t>
  </si>
  <si>
    <t>612328131.LBC.002</t>
  </si>
  <si>
    <t xml:space="preserve">Omítka sanační Baumit SanovaMonoTrass vnitřních stěn nanášená ručně   </t>
  </si>
  <si>
    <t>612325131.BMT.002</t>
  </si>
  <si>
    <t xml:space="preserve">Sanační omítka Baumit Sanova Por vnitřních stěn nanášená ručně   </t>
  </si>
  <si>
    <t>612324111.BMT</t>
  </si>
  <si>
    <t xml:space="preserve">(1,5+0,81)*2,79   </t>
  </si>
  <si>
    <t xml:space="preserve">Příčka z vápenopískových tvárnic Zapf Daigfuss 8DF E/115 LP 15-1,4 do P15 tl 115 mm   </t>
  </si>
  <si>
    <t>342271324.KKS</t>
  </si>
  <si>
    <t>Hmotnost</t>
  </si>
  <si>
    <t>Cena jednotková</t>
  </si>
  <si>
    <t>Množství celkem</t>
  </si>
  <si>
    <t>MJ</t>
  </si>
  <si>
    <t>Kód položky</t>
  </si>
  <si>
    <t>KCN</t>
  </si>
  <si>
    <t>Č.</t>
  </si>
  <si>
    <t>ROZPOČET S VÝKAZEM VÝMĚR</t>
  </si>
  <si>
    <t>Typ</t>
  </si>
  <si>
    <t>Uchazeč:</t>
  </si>
  <si>
    <t>Zadavatel:</t>
  </si>
  <si>
    <t>Místo:</t>
  </si>
  <si>
    <t>Stavba:</t>
  </si>
  <si>
    <t>Celkem pozice 1-8</t>
  </si>
  <si>
    <t>komplet</t>
  </si>
  <si>
    <t>Demontáž</t>
  </si>
  <si>
    <t>K</t>
  </si>
  <si>
    <t>Součet</t>
  </si>
  <si>
    <t xml:space="preserve">Odvoz a likvidace odpadu </t>
  </si>
  <si>
    <t>ROZPOCET</t>
  </si>
  <si>
    <t>True</t>
  </si>
  <si>
    <t>VV</t>
  </si>
  <si>
    <t>0</t>
  </si>
  <si>
    <t>Výchozí revize</t>
  </si>
  <si>
    <t>h</t>
  </si>
  <si>
    <t>montáž-elektroinstalace,</t>
  </si>
  <si>
    <t>-931303543</t>
  </si>
  <si>
    <t>soubor</t>
  </si>
  <si>
    <t xml:space="preserve">Montáž </t>
  </si>
  <si>
    <t>Podružný materiál</t>
  </si>
  <si>
    <t>ks</t>
  </si>
  <si>
    <t>MERKUR Nosník kabelového žlabu NZM 250 GZ</t>
  </si>
  <si>
    <t>Kopos kabelový žlab 50x250-2100</t>
  </si>
  <si>
    <t>Kabel CYKY 5x1,5</t>
  </si>
  <si>
    <t>W</t>
  </si>
  <si>
    <t>Kabel CYKY 3Cx2,5</t>
  </si>
  <si>
    <t>Kabel CYKY 3Cx1,5</t>
  </si>
  <si>
    <t>989790787</t>
  </si>
  <si>
    <t>Kabely</t>
  </si>
  <si>
    <t>Zásuvka 230V/ 16 A</t>
  </si>
  <si>
    <t>Pohybové čidlo-radarové MS2-N</t>
  </si>
  <si>
    <t>Pohybové čidlo  Luxomat 360 st., PD3-1C-SM IP44</t>
  </si>
  <si>
    <t xml:space="preserve">Piktogram 14 HE- pro typ HELIOS - rozměr 36,00 252,00
125x250mm - únikové značení, (panáček, otočná šipka, vpravo dveře) - 25 m distanční vzdálenost                                                                    
</t>
  </si>
  <si>
    <t xml:space="preserve">HELIOS LED 101 M1h, svítidlo pro nouzové a orientační 1 540,00 10 780,00, osvětlení s modulem LED 1x80 lm,                                                                 
spektrum 840, difuzor z opálového PC - zdroj 1 hod
</t>
  </si>
  <si>
    <t>Odvětrací ventilátory</t>
  </si>
  <si>
    <t xml:space="preserve">CNO -    LINEA SQUARE 2200/840 LED interiérové čtvercové, stropní, přisazené, M1h                  
</t>
  </si>
  <si>
    <t xml:space="preserve">C-          LINEA SQUARE - 2200/840, </t>
  </si>
  <si>
    <t>BNO-      LINEA 1.4ft 4400/840 M1h</t>
  </si>
  <si>
    <t>B-          LINEA 1.4ft 4400/840 - LED interiérové, stropní přisazené</t>
  </si>
  <si>
    <t>ANO -    LNEA 2.4ft 6400/840 - nouzové LED interiérové, stropní přisazené</t>
  </si>
  <si>
    <t>A           LINEA 2.4ft 6400/840 - LED interiérové, stropní přisazené</t>
  </si>
  <si>
    <t>903094131</t>
  </si>
  <si>
    <t xml:space="preserve">Osvětlení </t>
  </si>
  <si>
    <t>Modulový stykač 20A, 2Z, 230 VAC, 1TE, AC-3/230V</t>
  </si>
  <si>
    <t>Jistič 10 kA, B 16A, 1-pólový,</t>
  </si>
  <si>
    <t>Jistič 10 kA, B 6A, 1-pólový,</t>
  </si>
  <si>
    <t>N 15 Můstek nulovací - modrý,</t>
  </si>
  <si>
    <t>Nulový můstek PE SP 12/Z zelený</t>
  </si>
  <si>
    <t>Jisitič B/16/1</t>
  </si>
  <si>
    <t>Chránič 25/4p/0,03</t>
  </si>
  <si>
    <t>Jističochránič 10A/B/0,03/2p</t>
  </si>
  <si>
    <t>2019425348</t>
  </si>
  <si>
    <t>Rozvaděč- Administrativní budova-Suterén-Hlavní rozvodna-Pole č.2</t>
  </si>
  <si>
    <t>Cenová soustava</t>
  </si>
  <si>
    <t>Cena celkem [CZK]</t>
  </si>
  <si>
    <t>J.cena [CZK]</t>
  </si>
  <si>
    <t>Množství</t>
  </si>
  <si>
    <t>PČ</t>
  </si>
  <si>
    <t>Pardubice -Dukla</t>
  </si>
  <si>
    <t>Elektro DPMP</t>
  </si>
  <si>
    <t>Objekt:</t>
  </si>
  <si>
    <t>Šatny DPMP</t>
  </si>
  <si>
    <t>SOUPIS PRACÍ</t>
  </si>
  <si>
    <t>{6c2b61ec-702e-43db-b341-d8a67de80f06}</t>
  </si>
  <si>
    <t xml:space="preserve">Bouraí a zednické práce-zapravení   </t>
  </si>
  <si>
    <t>72530</t>
  </si>
  <si>
    <t xml:space="preserve">Montáž baterie sprchové a umyvadlové   </t>
  </si>
  <si>
    <t>725029</t>
  </si>
  <si>
    <t xml:space="preserve">Baterie sprchová   </t>
  </si>
  <si>
    <t>725027</t>
  </si>
  <si>
    <t>kpl</t>
  </si>
  <si>
    <t xml:space="preserve">Tlaková zkouška všech zařízení   </t>
  </si>
  <si>
    <t>725028</t>
  </si>
  <si>
    <t xml:space="preserve">Sprchový set dod. a mont.   </t>
  </si>
  <si>
    <t>725026</t>
  </si>
  <si>
    <t xml:space="preserve">Baterie umyvadlová   </t>
  </si>
  <si>
    <t>725024</t>
  </si>
  <si>
    <t xml:space="preserve">Roháček   </t>
  </si>
  <si>
    <t>725023</t>
  </si>
  <si>
    <t xml:space="preserve">Montáž pisoáru   </t>
  </si>
  <si>
    <t>725022</t>
  </si>
  <si>
    <t xml:space="preserve">Pisoárový syfon   </t>
  </si>
  <si>
    <t>725021</t>
  </si>
  <si>
    <t xml:space="preserve">Pisoár automatický   </t>
  </si>
  <si>
    <t>725020</t>
  </si>
  <si>
    <t xml:space="preserve">Montáž bidetu abidetové baterie   </t>
  </si>
  <si>
    <t>725019</t>
  </si>
  <si>
    <t xml:space="preserve">Bidetová baterie   </t>
  </si>
  <si>
    <t>725018</t>
  </si>
  <si>
    <t xml:space="preserve">Bidet   </t>
  </si>
  <si>
    <t>725017</t>
  </si>
  <si>
    <t xml:space="preserve">Montáž zástěn   </t>
  </si>
  <si>
    <t>725016</t>
  </si>
  <si>
    <t xml:space="preserve">Zástěna sprchová otevírací   </t>
  </si>
  <si>
    <t>725015</t>
  </si>
  <si>
    <t xml:space="preserve">Zástěna sprchová pevná   </t>
  </si>
  <si>
    <t>725014</t>
  </si>
  <si>
    <t xml:space="preserve">Podlahová vpust   </t>
  </si>
  <si>
    <t>725013</t>
  </si>
  <si>
    <t xml:space="preserve">Montáž syfon a click-clack   </t>
  </si>
  <si>
    <t>725012</t>
  </si>
  <si>
    <t xml:space="preserve">Montáž umyvadla vč. umavd.šroubů   </t>
  </si>
  <si>
    <t>725011</t>
  </si>
  <si>
    <t xml:space="preserve">Click-clack   </t>
  </si>
  <si>
    <t>725010</t>
  </si>
  <si>
    <t xml:space="preserve">Umyvadlový syfon   </t>
  </si>
  <si>
    <t>725009</t>
  </si>
  <si>
    <t xml:space="preserve">Umývátko   </t>
  </si>
  <si>
    <t>725008</t>
  </si>
  <si>
    <t xml:space="preserve">Umyvadlo   </t>
  </si>
  <si>
    <t>725007</t>
  </si>
  <si>
    <t xml:space="preserve">Připojovací potrubí WC   </t>
  </si>
  <si>
    <t>725006</t>
  </si>
  <si>
    <t xml:space="preserve">Tlačítko WC   </t>
  </si>
  <si>
    <t>725005</t>
  </si>
  <si>
    <t xml:space="preserve">Montáž WC ageberit   </t>
  </si>
  <si>
    <t>725004</t>
  </si>
  <si>
    <t xml:space="preserve">Geberit pro WC   </t>
  </si>
  <si>
    <t>725003</t>
  </si>
  <si>
    <t xml:space="preserve">Sedátko   </t>
  </si>
  <si>
    <t>725002</t>
  </si>
  <si>
    <t xml:space="preserve">WC závěsné   </t>
  </si>
  <si>
    <t>725001</t>
  </si>
  <si>
    <t xml:space="preserve">Zdravotechnika - zařizovací předměty   </t>
  </si>
  <si>
    <t>725</t>
  </si>
  <si>
    <t xml:space="preserve">Napojení na stávající vodoinstalaci   </t>
  </si>
  <si>
    <t>722003</t>
  </si>
  <si>
    <t xml:space="preserve">Izolace potrubí DN 20   </t>
  </si>
  <si>
    <t>722002</t>
  </si>
  <si>
    <t xml:space="preserve">Potrubí ppr DN 20   </t>
  </si>
  <si>
    <t>722001</t>
  </si>
  <si>
    <t xml:space="preserve">Zdravotechnika - vnitřní vodovod   </t>
  </si>
  <si>
    <t>722</t>
  </si>
  <si>
    <t xml:space="preserve">Napojení na stávající kanalizaci   </t>
  </si>
  <si>
    <t>721004</t>
  </si>
  <si>
    <t xml:space="preserve">Potrubí HT DN 50   </t>
  </si>
  <si>
    <t>721003</t>
  </si>
  <si>
    <t xml:space="preserve">Potrubí HT DN 70   </t>
  </si>
  <si>
    <t>721002</t>
  </si>
  <si>
    <t xml:space="preserve">Potrubí HT DN 100   </t>
  </si>
  <si>
    <t>721001</t>
  </si>
  <si>
    <t xml:space="preserve">Zdravotechnika - vnitřní kanalizace   </t>
  </si>
  <si>
    <t>Stavba:   Pce-DPMP-Rekonstr.šaten a soc.zázemí-ZTI</t>
  </si>
  <si>
    <t xml:space="preserve">Datum:  </t>
  </si>
  <si>
    <t>Návod na vyplnění: Vyplňují se pouze jednotkové ceny jednotlivých položek (sloupec G). Není-li uvedeno jinak, zahrnují jednotlivé položky cenu práce i potřebného materiálu. Položky označené výslovně jako montáž zahrnují pouze cenu práce. Modrým písmem označené položky, odpovídající jednotlivým montážním položkám pak zahrnují cenu potřebného materiálu. U položek č. 26 a 27 dodavatel cenu nevyplňuje, cena se automaticky propíše na základě vyplnění jednotkových položek příslušných samostatných listů rozpočtu.</t>
  </si>
  <si>
    <t xml:space="preserve">Datum: </t>
  </si>
  <si>
    <t>Jednotková cena práce</t>
  </si>
  <si>
    <t>Jednotková cena materiálu</t>
  </si>
  <si>
    <t>Celková cena materiálu</t>
  </si>
  <si>
    <t>Celková cena práce</t>
  </si>
  <si>
    <t xml:space="preserve">Datum:   </t>
  </si>
  <si>
    <t>Dopravní podnik města Pardubic a.s.</t>
  </si>
  <si>
    <t>Objednatel:   DPMP a.s.,Teplého 2141, 530 02 Pardubice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</si>
</sst>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.000"/>
  </numFmts>
  <fonts count="39">
    <font>
      <sz val="11"/>
      <color theme="1"/>
      <name val="Calibri"/>
      <family val="2"/>
      <charset val="238"/>
      <scheme val="minor"/>
    </font>
    <font>
      <sz val="8"/>
      <name val="MS Sans Serif"/>
      <charset val="1"/>
    </font>
    <font>
      <sz val="8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0"/>
      <color indexed="48"/>
      <name val="Arial CE"/>
      <charset val="238"/>
    </font>
    <font>
      <b/>
      <sz val="10"/>
      <color indexed="12"/>
      <name val="Arial CE"/>
      <charset val="238"/>
    </font>
    <font>
      <b/>
      <sz val="10"/>
      <color indexed="18"/>
      <name val="Arial CE"/>
      <charset val="238"/>
    </font>
    <font>
      <b/>
      <sz val="11"/>
      <color indexed="18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4"/>
      <name val="Arial CE"/>
      <charset val="238"/>
    </font>
    <font>
      <sz val="8"/>
      <color indexed="63"/>
      <name val="Arial CE"/>
      <charset val="238"/>
    </font>
    <font>
      <sz val="8"/>
      <color indexed="61"/>
      <name val="Arial CE"/>
      <charset val="238"/>
    </font>
    <font>
      <sz val="8"/>
      <color indexed="20"/>
      <name val="Arial CE"/>
      <charset val="238"/>
    </font>
    <font>
      <i/>
      <sz val="8"/>
      <color indexed="12"/>
      <name val="Arial CE"/>
      <charset val="238"/>
    </font>
    <font>
      <sz val="8"/>
      <name val="Arial CYR"/>
      <charset val="238"/>
    </font>
    <font>
      <sz val="11"/>
      <name val="Calibri"/>
      <family val="2"/>
      <charset val="1"/>
    </font>
    <font>
      <sz val="8"/>
      <name val="Trebuchet MS"/>
      <family val="2"/>
      <charset val="1"/>
    </font>
    <font>
      <sz val="10"/>
      <name val="Tahoma"/>
      <family val="2"/>
      <charset val="238"/>
    </font>
    <font>
      <sz val="8"/>
      <color rgb="FFFF0000"/>
      <name val="Trebuchet MS"/>
      <family val="2"/>
      <charset val="1"/>
    </font>
    <font>
      <sz val="8"/>
      <color rgb="FFFF0000"/>
      <name val="Tahoma"/>
      <family val="2"/>
      <charset val="238"/>
    </font>
    <font>
      <sz val="7"/>
      <color rgb="FF969696"/>
      <name val="Tahoma"/>
      <family val="2"/>
      <charset val="238"/>
    </font>
    <font>
      <sz val="8"/>
      <name val="Tahoma"/>
      <family val="2"/>
      <charset val="238"/>
    </font>
    <font>
      <sz val="8"/>
      <color rgb="FF800080"/>
      <name val="Tahoma"/>
      <family val="2"/>
      <charset val="238"/>
    </font>
    <font>
      <b/>
      <sz val="8"/>
      <color rgb="FF969696"/>
      <name val="Tahoma"/>
      <family val="2"/>
      <charset val="238"/>
    </font>
    <font>
      <sz val="8"/>
      <color rgb="FF800080"/>
      <name val="Trebuchet MS"/>
      <family val="2"/>
      <charset val="1"/>
    </font>
    <font>
      <sz val="8"/>
      <color rgb="FF505050"/>
      <name val="Trebuchet MS"/>
      <family val="2"/>
      <charset val="1"/>
    </font>
    <font>
      <sz val="8"/>
      <color rgb="FF505050"/>
      <name val="Tahoma"/>
      <family val="2"/>
      <charset val="238"/>
    </font>
    <font>
      <sz val="8"/>
      <color rgb="FF003366"/>
      <name val="Trebuchet MS"/>
      <family val="2"/>
      <charset val="1"/>
    </font>
    <font>
      <sz val="8"/>
      <color rgb="FF003366"/>
      <name val="Tahoma"/>
      <family val="2"/>
      <charset val="238"/>
    </font>
    <font>
      <sz val="10"/>
      <color rgb="FF003366"/>
      <name val="Tahoma"/>
      <family val="2"/>
      <charset val="238"/>
    </font>
    <font>
      <sz val="9"/>
      <color rgb="FF969696"/>
      <name val="Trebuchet MS"/>
      <family val="2"/>
      <charset val="1"/>
    </font>
    <font>
      <sz val="9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name val="Trebuchet MS"/>
      <family val="2"/>
      <charset val="1"/>
    </font>
    <font>
      <b/>
      <sz val="12"/>
      <name val="Trebuchet MS"/>
      <family val="2"/>
      <charset val="1"/>
    </font>
    <font>
      <b/>
      <sz val="16"/>
      <name val="Trebuchet MS"/>
      <family val="2"/>
      <charset val="1"/>
    </font>
    <font>
      <b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2D2D2"/>
        <bgColor rgb="FFC0C0C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tted">
        <color rgb="FF969696"/>
      </left>
      <right style="dotted">
        <color rgb="FF969696"/>
      </right>
      <top style="dotted">
        <color rgb="FF969696"/>
      </top>
      <bottom style="dotted">
        <color rgb="FF969696"/>
      </bottom>
      <diagonal/>
    </border>
    <border>
      <left style="dotted">
        <color rgb="FF969696"/>
      </left>
      <right style="dotted">
        <color rgb="FF969696"/>
      </right>
      <top style="dotted">
        <color rgb="FF969696"/>
      </top>
      <bottom/>
      <diagonal/>
    </border>
    <border>
      <left style="dotted">
        <color rgb="FF969696"/>
      </left>
      <right style="thin">
        <color auto="1"/>
      </right>
      <top style="dotted">
        <color rgb="FF969696"/>
      </top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 style="dotted">
        <color rgb="FF969696"/>
      </left>
      <right/>
      <top style="dotted">
        <color rgb="FF969696"/>
      </top>
      <bottom style="dotted">
        <color rgb="FF969696"/>
      </bottom>
      <diagonal/>
    </border>
    <border>
      <left/>
      <right style="thin">
        <color auto="1"/>
      </right>
      <top style="dotted">
        <color rgb="FF969696"/>
      </top>
      <bottom style="dotted">
        <color rgb="FF969696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Alignment="0">
      <alignment vertical="top"/>
      <protection locked="0"/>
    </xf>
    <xf numFmtId="0" fontId="17" fillId="0" borderId="0"/>
  </cellStyleXfs>
  <cellXfs count="152">
    <xf numFmtId="0" fontId="0" fillId="0" borderId="0" xfId="0"/>
    <xf numFmtId="0" fontId="1" fillId="0" borderId="0" xfId="1" applyAlignment="1">
      <alignment horizontal="left" vertical="top"/>
      <protection locked="0"/>
    </xf>
    <xf numFmtId="164" fontId="4" fillId="0" borderId="0" xfId="1" applyNumberFormat="1" applyFont="1" applyAlignment="1">
      <alignment horizontal="right"/>
      <protection locked="0"/>
    </xf>
    <xf numFmtId="39" fontId="4" fillId="0" borderId="0" xfId="1" applyNumberFormat="1" applyFont="1" applyAlignment="1">
      <alignment horizontal="right"/>
      <protection locked="0"/>
    </xf>
    <xf numFmtId="0" fontId="4" fillId="0" borderId="0" xfId="1" applyFont="1" applyAlignment="1">
      <alignment horizontal="left" wrapText="1"/>
      <protection locked="0"/>
    </xf>
    <xf numFmtId="164" fontId="5" fillId="0" borderId="0" xfId="1" applyNumberFormat="1" applyFont="1" applyAlignment="1">
      <alignment horizontal="right"/>
      <protection locked="0"/>
    </xf>
    <xf numFmtId="39" fontId="5" fillId="0" borderId="0" xfId="1" applyNumberFormat="1" applyFont="1" applyAlignment="1">
      <alignment horizontal="right"/>
      <protection locked="0"/>
    </xf>
    <xf numFmtId="0" fontId="5" fillId="0" borderId="0" xfId="1" applyFont="1" applyAlignment="1">
      <alignment horizontal="left" wrapText="1"/>
      <protection locked="0"/>
    </xf>
    <xf numFmtId="164" fontId="6" fillId="0" borderId="0" xfId="1" applyNumberFormat="1" applyFont="1" applyAlignment="1">
      <alignment horizontal="right"/>
      <protection locked="0"/>
    </xf>
    <xf numFmtId="39" fontId="6" fillId="0" borderId="0" xfId="1" applyNumberFormat="1" applyFont="1" applyAlignment="1">
      <alignment horizontal="right"/>
      <protection locked="0"/>
    </xf>
    <xf numFmtId="0" fontId="6" fillId="0" borderId="0" xfId="1" applyFont="1" applyAlignment="1">
      <alignment horizontal="left" wrapText="1"/>
      <protection locked="0"/>
    </xf>
    <xf numFmtId="164" fontId="7" fillId="0" borderId="0" xfId="1" applyNumberFormat="1" applyFont="1" applyAlignment="1">
      <alignment horizontal="right"/>
      <protection locked="0"/>
    </xf>
    <xf numFmtId="39" fontId="7" fillId="0" borderId="0" xfId="1" applyNumberFormat="1" applyFont="1" applyAlignment="1">
      <alignment horizontal="right"/>
      <protection locked="0"/>
    </xf>
    <xf numFmtId="0" fontId="7" fillId="0" borderId="0" xfId="1" applyFont="1" applyAlignment="1">
      <alignment horizontal="left" wrapText="1"/>
      <protection locked="0"/>
    </xf>
    <xf numFmtId="164" fontId="8" fillId="0" borderId="0" xfId="1" applyNumberFormat="1" applyFont="1" applyAlignment="1">
      <alignment horizontal="right"/>
      <protection locked="0"/>
    </xf>
    <xf numFmtId="39" fontId="8" fillId="0" borderId="0" xfId="1" applyNumberFormat="1" applyFont="1" applyAlignment="1">
      <alignment horizontal="right"/>
      <protection locked="0"/>
    </xf>
    <xf numFmtId="0" fontId="8" fillId="0" borderId="0" xfId="1" applyFont="1" applyAlignment="1">
      <alignment horizontal="left" wrapText="1"/>
      <protection locked="0"/>
    </xf>
    <xf numFmtId="0" fontId="3" fillId="0" borderId="0" xfId="1" applyFont="1" applyAlignment="1" applyProtection="1">
      <alignment horizontal="left"/>
    </xf>
    <xf numFmtId="0" fontId="9" fillId="0" borderId="0" xfId="1" applyFont="1" applyAlignment="1" applyProtection="1">
      <alignment horizontal="left"/>
    </xf>
    <xf numFmtId="0" fontId="10" fillId="0" borderId="0" xfId="1" applyFont="1" applyAlignment="1" applyProtection="1">
      <alignment horizontal="left" vertical="center"/>
    </xf>
    <xf numFmtId="0" fontId="10" fillId="0" borderId="0" xfId="1" applyFont="1" applyAlignment="1" applyProtection="1">
      <alignment horizontal="left"/>
    </xf>
    <xf numFmtId="164" fontId="1" fillId="0" borderId="0" xfId="1" applyNumberFormat="1" applyAlignment="1">
      <alignment horizontal="right" vertical="top"/>
      <protection locked="0"/>
    </xf>
    <xf numFmtId="39" fontId="1" fillId="0" borderId="0" xfId="1" applyNumberFormat="1" applyAlignment="1">
      <alignment horizontal="right" vertical="top"/>
      <protection locked="0"/>
    </xf>
    <xf numFmtId="0" fontId="1" fillId="0" borderId="0" xfId="1" applyAlignment="1">
      <alignment horizontal="left" vertical="top" wrapText="1"/>
      <protection locked="0"/>
    </xf>
    <xf numFmtId="37" fontId="1" fillId="0" borderId="0" xfId="1" applyNumberFormat="1" applyAlignment="1">
      <alignment horizontal="right" vertical="top"/>
      <protection locked="0"/>
    </xf>
    <xf numFmtId="37" fontId="4" fillId="0" borderId="0" xfId="1" applyNumberFormat="1" applyFont="1" applyAlignment="1">
      <alignment horizontal="right"/>
      <protection locked="0"/>
    </xf>
    <xf numFmtId="164" fontId="2" fillId="0" borderId="2" xfId="1" applyNumberFormat="1" applyFont="1" applyBorder="1" applyAlignment="1">
      <alignment horizontal="right"/>
      <protection locked="0"/>
    </xf>
    <xf numFmtId="39" fontId="2" fillId="0" borderId="2" xfId="1" applyNumberFormat="1" applyFont="1" applyBorder="1" applyAlignment="1">
      <alignment horizontal="right"/>
      <protection locked="0"/>
    </xf>
    <xf numFmtId="0" fontId="2" fillId="0" borderId="2" xfId="1" applyFont="1" applyBorder="1" applyAlignment="1">
      <alignment horizontal="left" wrapText="1"/>
      <protection locked="0"/>
    </xf>
    <xf numFmtId="37" fontId="2" fillId="0" borderId="2" xfId="1" applyNumberFormat="1" applyFont="1" applyBorder="1" applyAlignment="1">
      <alignment horizontal="right"/>
      <protection locked="0"/>
    </xf>
    <xf numFmtId="37" fontId="5" fillId="0" borderId="0" xfId="1" applyNumberFormat="1" applyFont="1" applyAlignment="1">
      <alignment horizontal="right"/>
      <protection locked="0"/>
    </xf>
    <xf numFmtId="37" fontId="6" fillId="0" borderId="0" xfId="1" applyNumberFormat="1" applyFont="1" applyAlignment="1">
      <alignment horizontal="right"/>
      <protection locked="0"/>
    </xf>
    <xf numFmtId="164" fontId="12" fillId="0" borderId="0" xfId="1" applyNumberFormat="1" applyFont="1" applyAlignment="1">
      <alignment horizontal="right"/>
      <protection locked="0"/>
    </xf>
    <xf numFmtId="39" fontId="12" fillId="0" borderId="0" xfId="1" applyNumberFormat="1" applyFont="1" applyAlignment="1">
      <alignment horizontal="right"/>
      <protection locked="0"/>
    </xf>
    <xf numFmtId="0" fontId="12" fillId="0" borderId="0" xfId="1" applyFont="1" applyAlignment="1">
      <alignment horizontal="left" wrapText="1"/>
      <protection locked="0"/>
    </xf>
    <xf numFmtId="37" fontId="12" fillId="0" borderId="0" xfId="1" applyNumberFormat="1" applyFont="1" applyAlignment="1">
      <alignment horizontal="right"/>
      <protection locked="0"/>
    </xf>
    <xf numFmtId="164" fontId="13" fillId="0" borderId="0" xfId="1" applyNumberFormat="1" applyFont="1" applyAlignment="1">
      <alignment horizontal="right"/>
      <protection locked="0"/>
    </xf>
    <xf numFmtId="39" fontId="13" fillId="0" borderId="0" xfId="1" applyNumberFormat="1" applyFont="1" applyAlignment="1">
      <alignment horizontal="right"/>
      <protection locked="0"/>
    </xf>
    <xf numFmtId="0" fontId="13" fillId="0" borderId="0" xfId="1" applyFont="1" applyAlignment="1">
      <alignment horizontal="left" wrapText="1"/>
      <protection locked="0"/>
    </xf>
    <xf numFmtId="37" fontId="13" fillId="0" borderId="0" xfId="1" applyNumberFormat="1" applyFont="1" applyAlignment="1">
      <alignment horizontal="right"/>
      <protection locked="0"/>
    </xf>
    <xf numFmtId="164" fontId="14" fillId="0" borderId="0" xfId="1" applyNumberFormat="1" applyFont="1" applyAlignment="1">
      <alignment horizontal="right"/>
      <protection locked="0"/>
    </xf>
    <xf numFmtId="39" fontId="14" fillId="0" borderId="0" xfId="1" applyNumberFormat="1" applyFont="1" applyAlignment="1">
      <alignment horizontal="right"/>
      <protection locked="0"/>
    </xf>
    <xf numFmtId="0" fontId="14" fillId="0" borderId="0" xfId="1" applyFont="1" applyAlignment="1">
      <alignment horizontal="left" wrapText="1"/>
      <protection locked="0"/>
    </xf>
    <xf numFmtId="37" fontId="14" fillId="0" borderId="0" xfId="1" applyNumberFormat="1" applyFont="1" applyAlignment="1">
      <alignment horizontal="right"/>
      <protection locked="0"/>
    </xf>
    <xf numFmtId="37" fontId="7" fillId="0" borderId="0" xfId="1" applyNumberFormat="1" applyFont="1" applyAlignment="1">
      <alignment horizontal="right"/>
      <protection locked="0"/>
    </xf>
    <xf numFmtId="164" fontId="15" fillId="0" borderId="2" xfId="1" applyNumberFormat="1" applyFont="1" applyBorder="1" applyAlignment="1">
      <alignment horizontal="right"/>
      <protection locked="0"/>
    </xf>
    <xf numFmtId="39" fontId="15" fillId="0" borderId="2" xfId="1" applyNumberFormat="1" applyFont="1" applyBorder="1" applyAlignment="1">
      <alignment horizontal="right"/>
      <protection locked="0"/>
    </xf>
    <xf numFmtId="0" fontId="15" fillId="0" borderId="2" xfId="1" applyFont="1" applyBorder="1" applyAlignment="1">
      <alignment horizontal="left" wrapText="1"/>
      <protection locked="0"/>
    </xf>
    <xf numFmtId="37" fontId="15" fillId="0" borderId="2" xfId="1" applyNumberFormat="1" applyFont="1" applyBorder="1" applyAlignment="1">
      <alignment horizontal="right"/>
      <protection locked="0"/>
    </xf>
    <xf numFmtId="37" fontId="8" fillId="0" borderId="0" xfId="1" applyNumberFormat="1" applyFont="1" applyAlignment="1">
      <alignment horizontal="right"/>
      <protection locked="0"/>
    </xf>
    <xf numFmtId="0" fontId="16" fillId="2" borderId="2" xfId="1" applyFont="1" applyFill="1" applyBorder="1" applyAlignment="1" applyProtection="1">
      <alignment horizontal="center" vertical="center" wrapText="1"/>
    </xf>
    <xf numFmtId="164" fontId="9" fillId="0" borderId="0" xfId="1" applyNumberFormat="1" applyFont="1" applyAlignment="1" applyProtection="1">
      <alignment horizontal="right" vertical="top"/>
    </xf>
    <xf numFmtId="39" fontId="9" fillId="0" borderId="0" xfId="1" applyNumberFormat="1" applyFont="1" applyAlignment="1" applyProtection="1">
      <alignment horizontal="right" vertical="top"/>
    </xf>
    <xf numFmtId="0" fontId="9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left"/>
    </xf>
    <xf numFmtId="0" fontId="17" fillId="0" borderId="0" xfId="2"/>
    <xf numFmtId="3" fontId="18" fillId="0" borderId="0" xfId="2" applyNumberFormat="1" applyFont="1"/>
    <xf numFmtId="0" fontId="18" fillId="0" borderId="0" xfId="2" applyFont="1" applyAlignment="1">
      <alignment horizontal="right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3" fontId="21" fillId="0" borderId="0" xfId="2" applyNumberFormat="1" applyFont="1" applyAlignment="1">
      <alignment vertical="center"/>
    </xf>
    <xf numFmtId="165" fontId="21" fillId="0" borderId="0" xfId="2" applyNumberFormat="1" applyFont="1" applyAlignment="1">
      <alignment horizontal="right" vertical="center"/>
    </xf>
    <xf numFmtId="0" fontId="21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3" fontId="23" fillId="0" borderId="5" xfId="2" applyNumberFormat="1" applyFont="1" applyBorder="1" applyAlignment="1" applyProtection="1">
      <alignment vertical="center"/>
      <protection locked="0"/>
    </xf>
    <xf numFmtId="0" fontId="24" fillId="0" borderId="3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1" fillId="0" borderId="3" xfId="2" applyFont="1" applyBorder="1" applyAlignment="1">
      <alignment vertical="center"/>
    </xf>
    <xf numFmtId="0" fontId="23" fillId="0" borderId="6" xfId="2" applyFont="1" applyBorder="1" applyAlignment="1" applyProtection="1">
      <alignment horizontal="left" vertical="center" wrapText="1"/>
      <protection locked="0"/>
    </xf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vertical="center"/>
    </xf>
    <xf numFmtId="0" fontId="26" fillId="0" borderId="4" xfId="2" applyFont="1" applyBorder="1" applyAlignment="1">
      <alignment vertical="center"/>
    </xf>
    <xf numFmtId="0" fontId="27" fillId="0" borderId="0" xfId="2" applyFont="1" applyAlignment="1">
      <alignment vertical="center"/>
    </xf>
    <xf numFmtId="0" fontId="27" fillId="0" borderId="0" xfId="2" applyFont="1" applyAlignment="1">
      <alignment horizontal="left" vertical="center"/>
    </xf>
    <xf numFmtId="0" fontId="27" fillId="0" borderId="4" xfId="2" applyFont="1" applyBorder="1" applyAlignment="1">
      <alignment vertical="center"/>
    </xf>
    <xf numFmtId="0" fontId="28" fillId="0" borderId="3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4" fontId="18" fillId="0" borderId="0" xfId="2" applyNumberFormat="1" applyFont="1" applyAlignment="1">
      <alignment vertical="center"/>
    </xf>
    <xf numFmtId="0" fontId="18" fillId="0" borderId="4" xfId="2" applyFont="1" applyBorder="1" applyAlignment="1">
      <alignment vertical="center"/>
    </xf>
    <xf numFmtId="0" fontId="23" fillId="0" borderId="7" xfId="2" applyFont="1" applyBorder="1" applyAlignment="1" applyProtection="1">
      <alignment horizontal="left" vertical="center" wrapText="1"/>
      <protection locked="0"/>
    </xf>
    <xf numFmtId="165" fontId="23" fillId="0" borderId="5" xfId="2" applyNumberFormat="1" applyFont="1" applyBorder="1" applyAlignment="1" applyProtection="1">
      <alignment horizontal="right" vertical="center"/>
      <protection locked="0"/>
    </xf>
    <xf numFmtId="0" fontId="23" fillId="0" borderId="5" xfId="2" applyFont="1" applyBorder="1" applyAlignment="1" applyProtection="1">
      <alignment horizontal="center" vertical="center" wrapText="1"/>
      <protection locked="0"/>
    </xf>
    <xf numFmtId="0" fontId="23" fillId="0" borderId="5" xfId="2" applyFont="1" applyBorder="1" applyAlignment="1" applyProtection="1">
      <alignment horizontal="left" vertical="center" wrapText="1"/>
      <protection locked="0"/>
    </xf>
    <xf numFmtId="49" fontId="23" fillId="0" borderId="5" xfId="2" applyNumberFormat="1" applyFont="1" applyBorder="1" applyAlignment="1" applyProtection="1">
      <alignment horizontal="left" vertical="center" wrapText="1"/>
      <protection locked="0"/>
    </xf>
    <xf numFmtId="0" fontId="23" fillId="0" borderId="5" xfId="2" applyFont="1" applyBorder="1" applyAlignment="1" applyProtection="1">
      <alignment horizontal="center" vertical="center"/>
      <protection locked="0"/>
    </xf>
    <xf numFmtId="0" fontId="18" fillId="0" borderId="4" xfId="2" applyFont="1" applyBorder="1" applyAlignment="1" applyProtection="1">
      <alignment vertical="center"/>
      <protection locked="0"/>
    </xf>
    <xf numFmtId="0" fontId="29" fillId="0" borderId="0" xfId="2" applyFont="1"/>
    <xf numFmtId="4" fontId="29" fillId="0" borderId="0" xfId="2" applyNumberFormat="1" applyFont="1" applyAlignment="1">
      <alignment vertical="center"/>
    </xf>
    <xf numFmtId="0" fontId="29" fillId="0" borderId="0" xfId="2" applyFont="1" applyAlignment="1">
      <alignment horizontal="left"/>
    </xf>
    <xf numFmtId="0" fontId="29" fillId="0" borderId="0" xfId="2" applyFont="1" applyAlignment="1">
      <alignment horizontal="center"/>
    </xf>
    <xf numFmtId="0" fontId="29" fillId="0" borderId="4" xfId="2" applyFont="1" applyBorder="1"/>
    <xf numFmtId="0" fontId="30" fillId="0" borderId="3" xfId="2" applyFont="1" applyBorder="1"/>
    <xf numFmtId="0" fontId="18" fillId="0" borderId="0" xfId="2" applyFont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33" fillId="3" borderId="10" xfId="2" applyFont="1" applyFill="1" applyBorder="1" applyAlignment="1">
      <alignment horizontal="center" vertical="center" wrapText="1"/>
    </xf>
    <xf numFmtId="3" fontId="33" fillId="3" borderId="8" xfId="2" applyNumberFormat="1" applyFont="1" applyFill="1" applyBorder="1" applyAlignment="1">
      <alignment horizontal="center" vertical="center" wrapText="1"/>
    </xf>
    <xf numFmtId="3" fontId="34" fillId="3" borderId="8" xfId="2" applyNumberFormat="1" applyFont="1" applyFill="1" applyBorder="1" applyAlignment="1">
      <alignment horizontal="center" vertical="center" wrapText="1"/>
    </xf>
    <xf numFmtId="0" fontId="33" fillId="3" borderId="8" xfId="2" applyFont="1" applyFill="1" applyBorder="1" applyAlignment="1">
      <alignment horizontal="right" vertical="center" wrapText="1"/>
    </xf>
    <xf numFmtId="0" fontId="33" fillId="3" borderId="8" xfId="2" applyFont="1" applyFill="1" applyBorder="1" applyAlignment="1">
      <alignment horizontal="center" vertical="center" wrapText="1"/>
    </xf>
    <xf numFmtId="0" fontId="33" fillId="3" borderId="9" xfId="2" applyFont="1" applyFill="1" applyBorder="1" applyAlignment="1">
      <alignment horizontal="center" vertical="center" wrapText="1"/>
    </xf>
    <xf numFmtId="0" fontId="18" fillId="0" borderId="3" xfId="2" applyFont="1" applyBorder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3" fontId="19" fillId="0" borderId="12" xfId="2" applyNumberFormat="1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horizontal="right" vertical="center"/>
    </xf>
    <xf numFmtId="3" fontId="24" fillId="0" borderId="0" xfId="2" applyNumberFormat="1" applyFont="1" applyAlignment="1">
      <alignment vertical="center"/>
    </xf>
    <xf numFmtId="0" fontId="18" fillId="0" borderId="14" xfId="2" applyFont="1" applyBorder="1" applyAlignment="1">
      <alignment vertical="center"/>
    </xf>
    <xf numFmtId="0" fontId="18" fillId="0" borderId="15" xfId="2" applyFont="1" applyBorder="1" applyAlignment="1">
      <alignment vertical="center"/>
    </xf>
    <xf numFmtId="0" fontId="18" fillId="0" borderId="15" xfId="2" applyFont="1" applyBorder="1" applyAlignment="1">
      <alignment horizontal="right" vertical="center"/>
    </xf>
    <xf numFmtId="3" fontId="18" fillId="0" borderId="15" xfId="2" applyNumberFormat="1" applyFont="1" applyBorder="1" applyAlignment="1">
      <alignment vertical="center"/>
    </xf>
    <xf numFmtId="0" fontId="18" fillId="0" borderId="16" xfId="2" applyFont="1" applyBorder="1" applyAlignment="1">
      <alignment vertical="center"/>
    </xf>
    <xf numFmtId="0" fontId="37" fillId="0" borderId="0" xfId="2" applyFont="1" applyAlignment="1">
      <alignment horizontal="left" vertical="center"/>
    </xf>
    <xf numFmtId="0" fontId="18" fillId="0" borderId="0" xfId="2" applyFont="1" applyAlignment="1">
      <alignment horizontal="right" vertical="center"/>
    </xf>
    <xf numFmtId="3" fontId="18" fillId="0" borderId="0" xfId="2" applyNumberFormat="1" applyFont="1" applyAlignment="1">
      <alignment vertical="center"/>
    </xf>
    <xf numFmtId="0" fontId="32" fillId="0" borderId="0" xfId="2" applyFont="1" applyAlignment="1">
      <alignment horizontal="left" vertical="center"/>
    </xf>
    <xf numFmtId="0" fontId="35" fillId="0" borderId="0" xfId="2" applyFont="1" applyAlignment="1">
      <alignment horizontal="left" vertical="center"/>
    </xf>
    <xf numFmtId="3" fontId="32" fillId="0" borderId="0" xfId="2" applyNumberFormat="1" applyFont="1" applyAlignment="1">
      <alignment horizontal="left" vertical="center"/>
    </xf>
    <xf numFmtId="3" fontId="35" fillId="0" borderId="0" xfId="2" applyNumberFormat="1" applyFont="1" applyAlignment="1">
      <alignment horizontal="left" vertical="center"/>
    </xf>
    <xf numFmtId="0" fontId="30" fillId="0" borderId="0" xfId="2" applyFont="1"/>
    <xf numFmtId="0" fontId="30" fillId="0" borderId="0" xfId="2" applyFont="1" applyAlignment="1">
      <alignment horizontal="left"/>
    </xf>
    <xf numFmtId="0" fontId="31" fillId="0" borderId="0" xfId="2" applyFont="1" applyAlignment="1">
      <alignment horizontal="left"/>
    </xf>
    <xf numFmtId="0" fontId="30" fillId="0" borderId="0" xfId="2" applyFont="1" applyAlignment="1">
      <alignment horizontal="right"/>
    </xf>
    <xf numFmtId="3" fontId="30" fillId="0" borderId="0" xfId="2" applyNumberFormat="1" applyFont="1"/>
    <xf numFmtId="3" fontId="31" fillId="0" borderId="0" xfId="2" applyNumberFormat="1" applyFont="1"/>
    <xf numFmtId="0" fontId="28" fillId="0" borderId="0" xfId="2" applyFont="1" applyAlignment="1">
      <alignment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 wrapText="1"/>
    </xf>
    <xf numFmtId="165" fontId="28" fillId="0" borderId="0" xfId="2" applyNumberFormat="1" applyFont="1" applyAlignment="1">
      <alignment horizontal="right" vertical="center"/>
    </xf>
    <xf numFmtId="3" fontId="28" fillId="0" borderId="0" xfId="2" applyNumberFormat="1" applyFont="1" applyAlignment="1">
      <alignment vertical="center"/>
    </xf>
    <xf numFmtId="0" fontId="24" fillId="0" borderId="0" xfId="2" applyFont="1" applyAlignment="1">
      <alignment horizontal="left" vertical="center" wrapText="1"/>
    </xf>
    <xf numFmtId="0" fontId="21" fillId="0" borderId="0" xfId="2" applyFont="1" applyAlignment="1">
      <alignment horizontal="left" vertical="center" wrapText="1"/>
    </xf>
    <xf numFmtId="3" fontId="23" fillId="0" borderId="3" xfId="2" applyNumberFormat="1" applyFont="1" applyBorder="1" applyAlignment="1" applyProtection="1">
      <alignment vertical="center"/>
      <protection locked="0"/>
    </xf>
    <xf numFmtId="0" fontId="20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4" fillId="0" borderId="18" xfId="2" applyFont="1" applyBorder="1" applyAlignment="1">
      <alignment vertical="center"/>
    </xf>
    <xf numFmtId="0" fontId="25" fillId="0" borderId="18" xfId="2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wrapText="1"/>
    </xf>
    <xf numFmtId="0" fontId="24" fillId="0" borderId="18" xfId="2" applyFont="1" applyBorder="1" applyAlignment="1">
      <alignment horizontal="right" vertical="center"/>
    </xf>
    <xf numFmtId="3" fontId="24" fillId="0" borderId="18" xfId="2" applyNumberFormat="1" applyFont="1" applyBorder="1" applyAlignment="1">
      <alignment vertical="center"/>
    </xf>
    <xf numFmtId="3" fontId="21" fillId="0" borderId="18" xfId="2" applyNumberFormat="1" applyFont="1" applyBorder="1" applyAlignment="1">
      <alignment vertical="center"/>
    </xf>
    <xf numFmtId="0" fontId="21" fillId="0" borderId="19" xfId="2" applyFont="1" applyBorder="1" applyAlignment="1">
      <alignment horizontal="left" vertical="center" wrapText="1"/>
    </xf>
    <xf numFmtId="3" fontId="38" fillId="0" borderId="12" xfId="2" applyNumberFormat="1" applyFont="1" applyBorder="1" applyAlignment="1">
      <alignment horizontal="right" vertical="center"/>
    </xf>
    <xf numFmtId="0" fontId="11" fillId="0" borderId="0" xfId="1" applyFont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center" wrapText="1"/>
    </xf>
    <xf numFmtId="0" fontId="32" fillId="0" borderId="0" xfId="2" applyFont="1" applyAlignment="1">
      <alignment horizontal="left" vertical="center" wrapText="1"/>
    </xf>
    <xf numFmtId="0" fontId="36" fillId="0" borderId="0" xfId="2" applyFont="1" applyAlignment="1">
      <alignment horizontal="left" vertical="center" wrapText="1"/>
    </xf>
  </cellXfs>
  <cellStyles count="3">
    <cellStyle name="Normální" xfId="0" builtinId="0"/>
    <cellStyle name="Normální 2" xfId="1" xr:uid="{0470F791-D6BE-4DB3-94A6-49C0EF2935B1}"/>
    <cellStyle name="Normální 3" xfId="2" xr:uid="{E726317D-EC56-4696-9E39-815AAC485B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1600" cy="272520"/>
    <xdr:pic>
      <xdr:nvPicPr>
        <xdr:cNvPr id="2" name="rad2ACC2.tmp">
          <a:extLst>
            <a:ext uri="{FF2B5EF4-FFF2-40B4-BE49-F238E27FC236}">
              <a16:creationId xmlns:a16="http://schemas.microsoft.com/office/drawing/2014/main" id="{5930C662-E552-46F9-A089-18E26C6706A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91600" cy="27252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CE490-850C-4137-979C-B71A82EBD60F}">
  <sheetPr>
    <pageSetUpPr fitToPage="1"/>
  </sheetPr>
  <dimension ref="A1:J153"/>
  <sheetViews>
    <sheetView showGridLines="0" tabSelected="1" workbookViewId="0">
      <pane ySplit="13" topLeftCell="A14" activePane="bottomLeft" state="frozenSplit"/>
      <selection pane="bottomLeft" sqref="A1:J1"/>
    </sheetView>
  </sheetViews>
  <sheetFormatPr defaultColWidth="9" defaultRowHeight="12" customHeight="1"/>
  <cols>
    <col min="1" max="1" width="6.33203125" style="24" customWidth="1"/>
    <col min="2" max="2" width="6.33203125" style="23" customWidth="1"/>
    <col min="3" max="3" width="13.33203125" style="23" customWidth="1"/>
    <col min="4" max="4" width="49.44140625" style="23" customWidth="1"/>
    <col min="5" max="5" width="4.44140625" style="23" customWidth="1"/>
    <col min="6" max="6" width="9.5546875" style="21" customWidth="1"/>
    <col min="7" max="7" width="13.33203125" style="22" customWidth="1"/>
    <col min="8" max="8" width="15.33203125" style="22" customWidth="1"/>
    <col min="9" max="10" width="11.44140625" style="21" customWidth="1"/>
    <col min="11" max="16384" width="9" style="1"/>
  </cols>
  <sheetData>
    <row r="1" spans="1:10" ht="27.75" customHeight="1">
      <c r="A1" s="148" t="s">
        <v>280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2.75" customHeight="1">
      <c r="A2" s="20" t="s">
        <v>53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2.75" customHeight="1">
      <c r="A3" s="20" t="s">
        <v>52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3.5" customHeight="1">
      <c r="A4" s="19"/>
      <c r="B4" s="20"/>
      <c r="C4" s="19"/>
      <c r="D4" s="20"/>
      <c r="E4" s="20"/>
      <c r="F4" s="20"/>
      <c r="G4" s="20"/>
      <c r="H4" s="20"/>
      <c r="I4" s="20"/>
      <c r="J4" s="20"/>
    </row>
    <row r="5" spans="1:10" ht="6.75" customHeight="1">
      <c r="A5" s="54"/>
      <c r="B5" s="54"/>
      <c r="C5" s="54"/>
      <c r="D5" s="54"/>
      <c r="E5" s="54"/>
      <c r="F5" s="54"/>
      <c r="G5" s="17"/>
      <c r="H5" s="17"/>
      <c r="I5" s="17"/>
      <c r="J5" s="17"/>
    </row>
    <row r="6" spans="1:10" ht="12.75" customHeight="1">
      <c r="A6" s="18" t="s">
        <v>435</v>
      </c>
      <c r="B6" s="53"/>
      <c r="C6" s="53"/>
      <c r="D6" s="53"/>
      <c r="E6" s="53"/>
      <c r="F6" s="51"/>
      <c r="G6" s="52"/>
      <c r="H6" s="52"/>
      <c r="I6" s="51"/>
      <c r="J6" s="51"/>
    </row>
    <row r="7" spans="1:10" ht="12.75" customHeight="1">
      <c r="A7" s="18" t="s">
        <v>51</v>
      </c>
      <c r="B7" s="53"/>
      <c r="C7" s="53"/>
      <c r="D7" s="53"/>
      <c r="E7" s="53"/>
      <c r="F7" s="51"/>
      <c r="G7" s="52"/>
      <c r="H7" s="18" t="s">
        <v>50</v>
      </c>
      <c r="I7" s="51"/>
      <c r="J7" s="51"/>
    </row>
    <row r="8" spans="1:10" ht="12.75" customHeight="1">
      <c r="A8" s="18" t="s">
        <v>49</v>
      </c>
      <c r="B8" s="53"/>
      <c r="C8" s="53"/>
      <c r="D8" s="53"/>
      <c r="E8" s="53"/>
      <c r="F8" s="51"/>
      <c r="G8" s="52"/>
      <c r="H8" s="18" t="s">
        <v>433</v>
      </c>
      <c r="I8" s="51"/>
      <c r="J8" s="51"/>
    </row>
    <row r="9" spans="1:10" ht="6.75" customHeight="1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 ht="65.25" customHeight="1">
      <c r="A10" s="149" t="s">
        <v>427</v>
      </c>
      <c r="B10" s="149"/>
      <c r="C10" s="149"/>
      <c r="D10" s="149"/>
      <c r="E10" s="149"/>
      <c r="F10" s="149"/>
      <c r="G10" s="149"/>
      <c r="H10" s="149"/>
      <c r="I10" s="149"/>
      <c r="J10" s="149"/>
    </row>
    <row r="11" spans="1:10" ht="24.75" customHeight="1">
      <c r="A11" s="50" t="s">
        <v>279</v>
      </c>
      <c r="B11" s="50" t="s">
        <v>278</v>
      </c>
      <c r="C11" s="50" t="s">
        <v>277</v>
      </c>
      <c r="D11" s="50" t="s">
        <v>47</v>
      </c>
      <c r="E11" s="50" t="s">
        <v>276</v>
      </c>
      <c r="F11" s="50" t="s">
        <v>275</v>
      </c>
      <c r="G11" s="50" t="s">
        <v>274</v>
      </c>
      <c r="H11" s="50" t="s">
        <v>46</v>
      </c>
      <c r="I11" s="50" t="s">
        <v>273</v>
      </c>
      <c r="J11" s="50" t="s">
        <v>45</v>
      </c>
    </row>
    <row r="12" spans="1:10" ht="12.75" hidden="1" customHeight="1">
      <c r="A12" s="50" t="s">
        <v>0</v>
      </c>
      <c r="B12" s="50" t="s">
        <v>4</v>
      </c>
      <c r="C12" s="50" t="s">
        <v>6</v>
      </c>
      <c r="D12" s="50" t="s">
        <v>9</v>
      </c>
      <c r="E12" s="50" t="s">
        <v>11</v>
      </c>
      <c r="F12" s="50" t="s">
        <v>12</v>
      </c>
      <c r="G12" s="50" t="s">
        <v>13</v>
      </c>
      <c r="H12" s="50" t="s">
        <v>8</v>
      </c>
      <c r="I12" s="50" t="s">
        <v>10</v>
      </c>
      <c r="J12" s="50" t="s">
        <v>14</v>
      </c>
    </row>
    <row r="13" spans="1:10" ht="6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30.75" customHeight="1">
      <c r="A14" s="49"/>
      <c r="B14" s="16"/>
      <c r="C14" s="16" t="s">
        <v>1</v>
      </c>
      <c r="D14" s="16" t="s">
        <v>44</v>
      </c>
      <c r="E14" s="16"/>
      <c r="F14" s="14"/>
      <c r="G14" s="15"/>
      <c r="H14" s="15">
        <f>H15+H18+H29+H46</f>
        <v>0</v>
      </c>
      <c r="I14" s="14"/>
      <c r="J14" s="14">
        <v>15.489617689999999</v>
      </c>
    </row>
    <row r="15" spans="1:10" ht="28.5" customHeight="1">
      <c r="A15" s="44"/>
      <c r="B15" s="13"/>
      <c r="C15" s="13" t="s">
        <v>6</v>
      </c>
      <c r="D15" s="13" t="s">
        <v>43</v>
      </c>
      <c r="E15" s="13"/>
      <c r="F15" s="11"/>
      <c r="G15" s="12"/>
      <c r="H15" s="12">
        <f>SUM(H16)</f>
        <v>0</v>
      </c>
      <c r="I15" s="11"/>
      <c r="J15" s="11">
        <v>1.0707723</v>
      </c>
    </row>
    <row r="16" spans="1:10" ht="24" customHeight="1">
      <c r="A16" s="29">
        <v>1</v>
      </c>
      <c r="B16" s="28" t="s">
        <v>211</v>
      </c>
      <c r="C16" s="28" t="s">
        <v>272</v>
      </c>
      <c r="D16" s="28" t="s">
        <v>271</v>
      </c>
      <c r="E16" s="28" t="s">
        <v>68</v>
      </c>
      <c r="F16" s="26">
        <v>6.4450000000000003</v>
      </c>
      <c r="G16" s="27"/>
      <c r="H16" s="27">
        <f>F16*G16</f>
        <v>0</v>
      </c>
      <c r="I16" s="26">
        <v>0.16614000000000001</v>
      </c>
      <c r="J16" s="26">
        <v>1.0707723</v>
      </c>
    </row>
    <row r="17" spans="1:10" ht="13.5" customHeight="1">
      <c r="A17" s="35"/>
      <c r="B17" s="34"/>
      <c r="C17" s="34"/>
      <c r="D17" s="34" t="s">
        <v>270</v>
      </c>
      <c r="E17" s="34"/>
      <c r="F17" s="32">
        <v>6.4450000000000003</v>
      </c>
      <c r="G17" s="33"/>
      <c r="H17" s="33"/>
      <c r="I17" s="32"/>
      <c r="J17" s="32"/>
    </row>
    <row r="18" spans="1:10" ht="28.5" customHeight="1">
      <c r="A18" s="44"/>
      <c r="B18" s="13"/>
      <c r="C18" s="13" t="s">
        <v>12</v>
      </c>
      <c r="D18" s="13" t="s">
        <v>42</v>
      </c>
      <c r="E18" s="13"/>
      <c r="F18" s="11"/>
      <c r="G18" s="12"/>
      <c r="H18" s="12">
        <f>SUM(H19:H28)</f>
        <v>0</v>
      </c>
      <c r="I18" s="11"/>
      <c r="J18" s="11">
        <v>14.380255999999999</v>
      </c>
    </row>
    <row r="19" spans="1:10" ht="13.5" customHeight="1">
      <c r="A19" s="29">
        <v>2</v>
      </c>
      <c r="B19" s="28" t="s">
        <v>211</v>
      </c>
      <c r="C19" s="28" t="s">
        <v>269</v>
      </c>
      <c r="D19" s="28" t="s">
        <v>268</v>
      </c>
      <c r="E19" s="28" t="s">
        <v>68</v>
      </c>
      <c r="F19" s="26">
        <v>110.608</v>
      </c>
      <c r="G19" s="27"/>
      <c r="H19" s="27">
        <f t="shared" ref="H19:H24" si="0">F19*G19</f>
        <v>0</v>
      </c>
      <c r="I19" s="26">
        <v>1.2E-2</v>
      </c>
      <c r="J19" s="26">
        <v>1.327296</v>
      </c>
    </row>
    <row r="20" spans="1:10" ht="24" customHeight="1">
      <c r="A20" s="29">
        <v>3</v>
      </c>
      <c r="B20" s="28" t="s">
        <v>211</v>
      </c>
      <c r="C20" s="28" t="s">
        <v>267</v>
      </c>
      <c r="D20" s="28" t="s">
        <v>266</v>
      </c>
      <c r="E20" s="28" t="s">
        <v>68</v>
      </c>
      <c r="F20" s="26">
        <v>110.608</v>
      </c>
      <c r="G20" s="27"/>
      <c r="H20" s="27">
        <f t="shared" si="0"/>
        <v>0</v>
      </c>
      <c r="I20" s="26">
        <v>1.6500000000000001E-2</v>
      </c>
      <c r="J20" s="26">
        <v>1.825032</v>
      </c>
    </row>
    <row r="21" spans="1:10" ht="24" customHeight="1">
      <c r="A21" s="29">
        <v>4</v>
      </c>
      <c r="B21" s="28" t="s">
        <v>211</v>
      </c>
      <c r="C21" s="28" t="s">
        <v>265</v>
      </c>
      <c r="D21" s="28" t="s">
        <v>264</v>
      </c>
      <c r="E21" s="28" t="s">
        <v>68</v>
      </c>
      <c r="F21" s="26">
        <v>110.608</v>
      </c>
      <c r="G21" s="27"/>
      <c r="H21" s="27">
        <f t="shared" si="0"/>
        <v>0</v>
      </c>
      <c r="I21" s="26">
        <v>4.1999999999999997E-3</v>
      </c>
      <c r="J21" s="26">
        <v>0.46455360000000001</v>
      </c>
    </row>
    <row r="22" spans="1:10" ht="13.5" customHeight="1">
      <c r="A22" s="29">
        <v>5</v>
      </c>
      <c r="B22" s="28" t="s">
        <v>215</v>
      </c>
      <c r="C22" s="28" t="s">
        <v>263</v>
      </c>
      <c r="D22" s="28" t="s">
        <v>262</v>
      </c>
      <c r="E22" s="28" t="s">
        <v>68</v>
      </c>
      <c r="F22" s="26">
        <v>110.608</v>
      </c>
      <c r="G22" s="27"/>
      <c r="H22" s="27">
        <f t="shared" si="0"/>
        <v>0</v>
      </c>
      <c r="I22" s="26">
        <v>0</v>
      </c>
      <c r="J22" s="26">
        <v>0</v>
      </c>
    </row>
    <row r="23" spans="1:10" ht="13.5" customHeight="1">
      <c r="A23" s="29">
        <v>6</v>
      </c>
      <c r="B23" s="28" t="s">
        <v>211</v>
      </c>
      <c r="C23" s="28" t="s">
        <v>261</v>
      </c>
      <c r="D23" s="28" t="s">
        <v>260</v>
      </c>
      <c r="E23" s="28" t="s">
        <v>68</v>
      </c>
      <c r="F23" s="26">
        <v>110.608</v>
      </c>
      <c r="G23" s="27"/>
      <c r="H23" s="27">
        <f t="shared" si="0"/>
        <v>0</v>
      </c>
      <c r="I23" s="26">
        <v>2.5999999999999998E-4</v>
      </c>
      <c r="J23" s="26">
        <v>2.8758079999999998E-2</v>
      </c>
    </row>
    <row r="24" spans="1:10" ht="24" customHeight="1">
      <c r="A24" s="29">
        <v>7</v>
      </c>
      <c r="B24" s="28" t="s">
        <v>211</v>
      </c>
      <c r="C24" s="28" t="s">
        <v>259</v>
      </c>
      <c r="D24" s="28" t="s">
        <v>258</v>
      </c>
      <c r="E24" s="28" t="s">
        <v>68</v>
      </c>
      <c r="F24" s="26">
        <v>12.89</v>
      </c>
      <c r="G24" s="27"/>
      <c r="H24" s="27">
        <f t="shared" si="0"/>
        <v>0</v>
      </c>
      <c r="I24" s="26">
        <v>4.3800000000000002E-3</v>
      </c>
      <c r="J24" s="26">
        <v>5.64582E-2</v>
      </c>
    </row>
    <row r="25" spans="1:10" ht="13.5" customHeight="1">
      <c r="A25" s="35"/>
      <c r="B25" s="34"/>
      <c r="C25" s="34"/>
      <c r="D25" s="34" t="s">
        <v>257</v>
      </c>
      <c r="E25" s="34"/>
      <c r="F25" s="32">
        <v>12.89</v>
      </c>
      <c r="G25" s="33"/>
      <c r="H25" s="33"/>
      <c r="I25" s="32"/>
      <c r="J25" s="32"/>
    </row>
    <row r="26" spans="1:10" ht="24" customHeight="1">
      <c r="A26" s="29">
        <v>8</v>
      </c>
      <c r="B26" s="28" t="s">
        <v>211</v>
      </c>
      <c r="C26" s="28" t="s">
        <v>256</v>
      </c>
      <c r="D26" s="28" t="s">
        <v>255</v>
      </c>
      <c r="E26" s="28" t="s">
        <v>68</v>
      </c>
      <c r="F26" s="26">
        <v>12.89</v>
      </c>
      <c r="G26" s="27"/>
      <c r="H26" s="27">
        <f t="shared" ref="H26:H28" si="1">F26*G26</f>
        <v>0</v>
      </c>
      <c r="I26" s="26">
        <v>3.0000000000000001E-3</v>
      </c>
      <c r="J26" s="26">
        <v>3.8670000000000003E-2</v>
      </c>
    </row>
    <row r="27" spans="1:10" ht="24" customHeight="1">
      <c r="A27" s="29">
        <v>9</v>
      </c>
      <c r="B27" s="28" t="s">
        <v>252</v>
      </c>
      <c r="C27" s="28" t="s">
        <v>254</v>
      </c>
      <c r="D27" s="28" t="s">
        <v>253</v>
      </c>
      <c r="E27" s="28" t="s">
        <v>68</v>
      </c>
      <c r="F27" s="26">
        <v>59.48</v>
      </c>
      <c r="G27" s="27"/>
      <c r="H27" s="27">
        <f t="shared" si="1"/>
        <v>0</v>
      </c>
      <c r="I27" s="26">
        <v>2.8400000000000002E-2</v>
      </c>
      <c r="J27" s="26">
        <v>1.6892320000000001</v>
      </c>
    </row>
    <row r="28" spans="1:10" ht="24" customHeight="1">
      <c r="A28" s="29">
        <v>10</v>
      </c>
      <c r="B28" s="28" t="s">
        <v>252</v>
      </c>
      <c r="C28" s="28" t="s">
        <v>251</v>
      </c>
      <c r="D28" s="28" t="s">
        <v>250</v>
      </c>
      <c r="E28" s="28" t="s">
        <v>68</v>
      </c>
      <c r="F28" s="26">
        <v>183.85900000000001</v>
      </c>
      <c r="G28" s="27"/>
      <c r="H28" s="27">
        <f t="shared" si="1"/>
        <v>0</v>
      </c>
      <c r="I28" s="26">
        <v>4.8680000000000001E-2</v>
      </c>
      <c r="J28" s="26">
        <v>8.9502561200000006</v>
      </c>
    </row>
    <row r="29" spans="1:10" ht="28.5" customHeight="1">
      <c r="A29" s="44"/>
      <c r="B29" s="13"/>
      <c r="C29" s="13" t="s">
        <v>5</v>
      </c>
      <c r="D29" s="13" t="s">
        <v>41</v>
      </c>
      <c r="E29" s="13"/>
      <c r="F29" s="11"/>
      <c r="G29" s="12"/>
      <c r="H29" s="12">
        <f>SUM(H30:H44)</f>
        <v>0</v>
      </c>
      <c r="I29" s="11"/>
      <c r="J29" s="11">
        <v>3.8589390000000001E-2</v>
      </c>
    </row>
    <row r="30" spans="1:10" ht="34.5" customHeight="1">
      <c r="A30" s="29">
        <v>11</v>
      </c>
      <c r="B30" s="28" t="s">
        <v>247</v>
      </c>
      <c r="C30" s="28" t="s">
        <v>249</v>
      </c>
      <c r="D30" s="28" t="s">
        <v>248</v>
      </c>
      <c r="E30" s="28" t="s">
        <v>68</v>
      </c>
      <c r="F30" s="26">
        <v>183.75899999999999</v>
      </c>
      <c r="G30" s="27"/>
      <c r="H30" s="27">
        <f t="shared" ref="H30:H32" si="2">F30*G30</f>
        <v>0</v>
      </c>
      <c r="I30" s="26">
        <v>2.1000000000000001E-4</v>
      </c>
      <c r="J30" s="26">
        <v>3.8589390000000001E-2</v>
      </c>
    </row>
    <row r="31" spans="1:10" ht="13.5" customHeight="1">
      <c r="A31" s="29">
        <v>12</v>
      </c>
      <c r="B31" s="28" t="s">
        <v>247</v>
      </c>
      <c r="C31" s="28" t="s">
        <v>246</v>
      </c>
      <c r="D31" s="28" t="s">
        <v>245</v>
      </c>
      <c r="E31" s="28" t="s">
        <v>68</v>
      </c>
      <c r="F31" s="26">
        <v>183.75899999999999</v>
      </c>
      <c r="G31" s="27"/>
      <c r="H31" s="27">
        <f t="shared" si="2"/>
        <v>0</v>
      </c>
      <c r="I31" s="26">
        <v>0</v>
      </c>
      <c r="J31" s="26">
        <v>0</v>
      </c>
    </row>
    <row r="32" spans="1:10" ht="13.5" customHeight="1">
      <c r="A32" s="29">
        <v>13</v>
      </c>
      <c r="B32" s="28" t="s">
        <v>215</v>
      </c>
      <c r="C32" s="28" t="s">
        <v>244</v>
      </c>
      <c r="D32" s="28" t="s">
        <v>243</v>
      </c>
      <c r="E32" s="28" t="s">
        <v>68</v>
      </c>
      <c r="F32" s="26">
        <v>16.628</v>
      </c>
      <c r="G32" s="27"/>
      <c r="H32" s="27">
        <f t="shared" si="2"/>
        <v>0</v>
      </c>
      <c r="I32" s="26">
        <v>0</v>
      </c>
      <c r="J32" s="26">
        <v>0</v>
      </c>
    </row>
    <row r="33" spans="1:10" ht="13.5" customHeight="1">
      <c r="A33" s="35"/>
      <c r="B33" s="34"/>
      <c r="C33" s="34"/>
      <c r="D33" s="34" t="s">
        <v>242</v>
      </c>
      <c r="E33" s="34"/>
      <c r="F33" s="32">
        <v>16.628</v>
      </c>
      <c r="G33" s="33"/>
      <c r="H33" s="33"/>
      <c r="I33" s="32"/>
      <c r="J33" s="32"/>
    </row>
    <row r="34" spans="1:10" ht="24" customHeight="1">
      <c r="A34" s="29">
        <v>14</v>
      </c>
      <c r="B34" s="28" t="s">
        <v>215</v>
      </c>
      <c r="C34" s="28" t="s">
        <v>241</v>
      </c>
      <c r="D34" s="28" t="s">
        <v>240</v>
      </c>
      <c r="E34" s="28" t="s">
        <v>68</v>
      </c>
      <c r="F34" s="26">
        <v>47.2</v>
      </c>
      <c r="G34" s="27"/>
      <c r="H34" s="27">
        <f>F34*G34</f>
        <v>0</v>
      </c>
      <c r="I34" s="26">
        <v>0</v>
      </c>
      <c r="J34" s="26">
        <v>0</v>
      </c>
    </row>
    <row r="35" spans="1:10" ht="13.5" customHeight="1">
      <c r="A35" s="35"/>
      <c r="B35" s="34"/>
      <c r="C35" s="34"/>
      <c r="D35" s="34" t="s">
        <v>239</v>
      </c>
      <c r="E35" s="34"/>
      <c r="F35" s="32">
        <v>47.2</v>
      </c>
      <c r="G35" s="33"/>
      <c r="H35" s="33"/>
      <c r="I35" s="32"/>
      <c r="J35" s="32"/>
    </row>
    <row r="36" spans="1:10" ht="13.5" customHeight="1">
      <c r="A36" s="29">
        <v>15</v>
      </c>
      <c r="B36" s="28" t="s">
        <v>215</v>
      </c>
      <c r="C36" s="28" t="s">
        <v>238</v>
      </c>
      <c r="D36" s="28" t="s">
        <v>237</v>
      </c>
      <c r="E36" s="28" t="s">
        <v>68</v>
      </c>
      <c r="F36" s="26">
        <v>1.6</v>
      </c>
      <c r="G36" s="27"/>
      <c r="H36" s="27">
        <f>F36*G36</f>
        <v>0</v>
      </c>
      <c r="I36" s="26">
        <v>0</v>
      </c>
      <c r="J36" s="26">
        <v>0</v>
      </c>
    </row>
    <row r="37" spans="1:10" ht="13.5" customHeight="1">
      <c r="A37" s="35"/>
      <c r="B37" s="34"/>
      <c r="C37" s="34"/>
      <c r="D37" s="34" t="s">
        <v>236</v>
      </c>
      <c r="E37" s="34"/>
      <c r="F37" s="32">
        <v>1.6</v>
      </c>
      <c r="G37" s="33"/>
      <c r="H37" s="33"/>
      <c r="I37" s="32"/>
      <c r="J37" s="32"/>
    </row>
    <row r="38" spans="1:10" ht="24" customHeight="1">
      <c r="A38" s="29">
        <v>16</v>
      </c>
      <c r="B38" s="28" t="s">
        <v>215</v>
      </c>
      <c r="C38" s="28" t="s">
        <v>235</v>
      </c>
      <c r="D38" s="28" t="s">
        <v>234</v>
      </c>
      <c r="E38" s="28" t="s">
        <v>68</v>
      </c>
      <c r="F38" s="26">
        <v>110.608</v>
      </c>
      <c r="G38" s="27"/>
      <c r="H38" s="27">
        <f>F38*G38</f>
        <v>0</v>
      </c>
      <c r="I38" s="26">
        <v>0</v>
      </c>
      <c r="J38" s="26">
        <v>0</v>
      </c>
    </row>
    <row r="39" spans="1:10" ht="34.5" customHeight="1">
      <c r="A39" s="35"/>
      <c r="B39" s="34"/>
      <c r="C39" s="34"/>
      <c r="D39" s="34" t="s">
        <v>233</v>
      </c>
      <c r="E39" s="34"/>
      <c r="F39" s="32">
        <v>110.608</v>
      </c>
      <c r="G39" s="33"/>
      <c r="H39" s="33"/>
      <c r="I39" s="32"/>
      <c r="J39" s="32"/>
    </row>
    <row r="40" spans="1:10" ht="24" customHeight="1">
      <c r="A40" s="29">
        <v>17</v>
      </c>
      <c r="B40" s="28" t="s">
        <v>215</v>
      </c>
      <c r="C40" s="28" t="s">
        <v>232</v>
      </c>
      <c r="D40" s="28" t="s">
        <v>231</v>
      </c>
      <c r="E40" s="28" t="s">
        <v>68</v>
      </c>
      <c r="F40" s="26">
        <v>59.48</v>
      </c>
      <c r="G40" s="27"/>
      <c r="H40" s="27">
        <f>F40*G40</f>
        <v>0</v>
      </c>
      <c r="I40" s="26">
        <v>0</v>
      </c>
      <c r="J40" s="26">
        <v>0</v>
      </c>
    </row>
    <row r="41" spans="1:10" ht="13.5" customHeight="1">
      <c r="A41" s="35"/>
      <c r="B41" s="34"/>
      <c r="C41" s="34"/>
      <c r="D41" s="34" t="s">
        <v>230</v>
      </c>
      <c r="E41" s="34"/>
      <c r="F41" s="32">
        <v>59.48</v>
      </c>
      <c r="G41" s="33"/>
      <c r="H41" s="33"/>
      <c r="I41" s="32"/>
      <c r="J41" s="32"/>
    </row>
    <row r="42" spans="1:10" ht="24" customHeight="1">
      <c r="A42" s="29">
        <v>18</v>
      </c>
      <c r="B42" s="28" t="s">
        <v>215</v>
      </c>
      <c r="C42" s="28" t="s">
        <v>229</v>
      </c>
      <c r="D42" s="28" t="s">
        <v>228</v>
      </c>
      <c r="E42" s="28" t="s">
        <v>68</v>
      </c>
      <c r="F42" s="26">
        <v>183.75899999999999</v>
      </c>
      <c r="G42" s="27"/>
      <c r="H42" s="27">
        <f t="shared" ref="H42:H44" si="3">F42*G42</f>
        <v>0</v>
      </c>
      <c r="I42" s="26">
        <v>0</v>
      </c>
      <c r="J42" s="26">
        <v>0</v>
      </c>
    </row>
    <row r="43" spans="1:10" ht="24" customHeight="1">
      <c r="A43" s="29">
        <v>19</v>
      </c>
      <c r="B43" s="28" t="s">
        <v>215</v>
      </c>
      <c r="C43" s="28" t="s">
        <v>227</v>
      </c>
      <c r="D43" s="28" t="s">
        <v>226</v>
      </c>
      <c r="E43" s="28" t="s">
        <v>68</v>
      </c>
      <c r="F43" s="26">
        <v>183.75899999999999</v>
      </c>
      <c r="G43" s="27"/>
      <c r="H43" s="27">
        <f t="shared" si="3"/>
        <v>0</v>
      </c>
      <c r="I43" s="26">
        <v>0</v>
      </c>
      <c r="J43" s="26">
        <v>0</v>
      </c>
    </row>
    <row r="44" spans="1:10" ht="13.5" customHeight="1">
      <c r="A44" s="29">
        <v>20</v>
      </c>
      <c r="B44" s="28" t="s">
        <v>206</v>
      </c>
      <c r="C44" s="28" t="s">
        <v>225</v>
      </c>
      <c r="D44" s="28" t="s">
        <v>224</v>
      </c>
      <c r="E44" s="28" t="s">
        <v>68</v>
      </c>
      <c r="F44" s="26">
        <v>5.0460000000000003</v>
      </c>
      <c r="G44" s="27"/>
      <c r="H44" s="27">
        <f t="shared" si="3"/>
        <v>0</v>
      </c>
      <c r="I44" s="26">
        <v>0</v>
      </c>
      <c r="J44" s="26">
        <v>0</v>
      </c>
    </row>
    <row r="45" spans="1:10" ht="13.5" customHeight="1">
      <c r="A45" s="35"/>
      <c r="B45" s="34"/>
      <c r="C45" s="34"/>
      <c r="D45" s="34" t="s">
        <v>223</v>
      </c>
      <c r="E45" s="34"/>
      <c r="F45" s="32">
        <v>5.0460000000000003</v>
      </c>
      <c r="G45" s="33"/>
      <c r="H45" s="33"/>
      <c r="I45" s="32"/>
      <c r="J45" s="32"/>
    </row>
    <row r="46" spans="1:10" ht="28.5" customHeight="1">
      <c r="A46" s="44"/>
      <c r="B46" s="13"/>
      <c r="C46" s="13" t="s">
        <v>40</v>
      </c>
      <c r="D46" s="13" t="s">
        <v>39</v>
      </c>
      <c r="E46" s="13"/>
      <c r="F46" s="11"/>
      <c r="G46" s="12"/>
      <c r="H46" s="12">
        <f>SUM(H47:H53)</f>
        <v>0</v>
      </c>
      <c r="I46" s="11"/>
      <c r="J46" s="11">
        <v>0</v>
      </c>
    </row>
    <row r="47" spans="1:10" ht="24" customHeight="1">
      <c r="A47" s="29">
        <v>21</v>
      </c>
      <c r="B47" s="28" t="s">
        <v>215</v>
      </c>
      <c r="C47" s="28" t="s">
        <v>222</v>
      </c>
      <c r="D47" s="28" t="s">
        <v>221</v>
      </c>
      <c r="E47" s="28" t="s">
        <v>134</v>
      </c>
      <c r="F47" s="26">
        <v>19.186</v>
      </c>
      <c r="G47" s="27"/>
      <c r="H47" s="27">
        <f t="shared" ref="H47:H49" si="4">F47*G47</f>
        <v>0</v>
      </c>
      <c r="I47" s="26">
        <v>0</v>
      </c>
      <c r="J47" s="26">
        <v>0</v>
      </c>
    </row>
    <row r="48" spans="1:10" ht="24" customHeight="1">
      <c r="A48" s="29">
        <v>22</v>
      </c>
      <c r="B48" s="28" t="s">
        <v>215</v>
      </c>
      <c r="C48" s="28" t="s">
        <v>220</v>
      </c>
      <c r="D48" s="28" t="s">
        <v>219</v>
      </c>
      <c r="E48" s="28" t="s">
        <v>134</v>
      </c>
      <c r="F48" s="26">
        <v>19.186</v>
      </c>
      <c r="G48" s="27"/>
      <c r="H48" s="27">
        <f t="shared" si="4"/>
        <v>0</v>
      </c>
      <c r="I48" s="26">
        <v>0</v>
      </c>
      <c r="J48" s="26">
        <v>0</v>
      </c>
    </row>
    <row r="49" spans="1:10" ht="24" customHeight="1">
      <c r="A49" s="29">
        <v>23</v>
      </c>
      <c r="B49" s="28" t="s">
        <v>215</v>
      </c>
      <c r="C49" s="28" t="s">
        <v>218</v>
      </c>
      <c r="D49" s="28" t="s">
        <v>217</v>
      </c>
      <c r="E49" s="28" t="s">
        <v>134</v>
      </c>
      <c r="F49" s="26">
        <v>142.821</v>
      </c>
      <c r="G49" s="27"/>
      <c r="H49" s="27">
        <f t="shared" si="4"/>
        <v>0</v>
      </c>
      <c r="I49" s="26">
        <v>0</v>
      </c>
      <c r="J49" s="26">
        <v>0</v>
      </c>
    </row>
    <row r="50" spans="1:10" ht="13.5" customHeight="1">
      <c r="A50" s="35"/>
      <c r="B50" s="34"/>
      <c r="C50" s="34"/>
      <c r="D50" s="34" t="s">
        <v>216</v>
      </c>
      <c r="E50" s="34"/>
      <c r="F50" s="32">
        <v>142.821</v>
      </c>
      <c r="G50" s="33"/>
      <c r="H50" s="33"/>
      <c r="I50" s="32"/>
      <c r="J50" s="32"/>
    </row>
    <row r="51" spans="1:10" ht="24" customHeight="1">
      <c r="A51" s="29">
        <v>24</v>
      </c>
      <c r="B51" s="28" t="s">
        <v>215</v>
      </c>
      <c r="C51" s="28" t="s">
        <v>214</v>
      </c>
      <c r="D51" s="28" t="s">
        <v>213</v>
      </c>
      <c r="E51" s="28" t="s">
        <v>134</v>
      </c>
      <c r="F51" s="26">
        <v>15.869</v>
      </c>
      <c r="G51" s="27"/>
      <c r="H51" s="27">
        <f>F51*G51</f>
        <v>0</v>
      </c>
      <c r="I51" s="26">
        <v>0</v>
      </c>
      <c r="J51" s="26">
        <v>0</v>
      </c>
    </row>
    <row r="52" spans="1:10" ht="13.5" customHeight="1">
      <c r="A52" s="35"/>
      <c r="B52" s="34"/>
      <c r="C52" s="34"/>
      <c r="D52" s="34" t="s">
        <v>212</v>
      </c>
      <c r="E52" s="34"/>
      <c r="F52" s="32">
        <v>15.869</v>
      </c>
      <c r="G52" s="33"/>
      <c r="H52" s="33"/>
      <c r="I52" s="32"/>
      <c r="J52" s="32"/>
    </row>
    <row r="53" spans="1:10" ht="24" customHeight="1">
      <c r="A53" s="29">
        <v>25</v>
      </c>
      <c r="B53" s="28" t="s">
        <v>211</v>
      </c>
      <c r="C53" s="28" t="s">
        <v>210</v>
      </c>
      <c r="D53" s="28" t="s">
        <v>209</v>
      </c>
      <c r="E53" s="28" t="s">
        <v>134</v>
      </c>
      <c r="F53" s="26">
        <v>15.49</v>
      </c>
      <c r="G53" s="27"/>
      <c r="H53" s="27">
        <f>F53*G53</f>
        <v>0</v>
      </c>
      <c r="I53" s="26">
        <v>0</v>
      </c>
      <c r="J53" s="26">
        <v>0</v>
      </c>
    </row>
    <row r="54" spans="1:10" ht="30.75" customHeight="1">
      <c r="A54" s="49"/>
      <c r="B54" s="16"/>
      <c r="C54" s="16" t="s">
        <v>7</v>
      </c>
      <c r="D54" s="16" t="s">
        <v>38</v>
      </c>
      <c r="E54" s="16"/>
      <c r="F54" s="14"/>
      <c r="G54" s="15"/>
      <c r="H54" s="15">
        <f>H55+H57+H59+H69+H78+H85+H103+H110+H130</f>
        <v>0</v>
      </c>
      <c r="I54" s="14"/>
      <c r="J54" s="14">
        <v>6.0841852000000003</v>
      </c>
    </row>
    <row r="55" spans="1:10" ht="28.5" customHeight="1">
      <c r="A55" s="44"/>
      <c r="B55" s="13"/>
      <c r="C55" s="13" t="s">
        <v>37</v>
      </c>
      <c r="D55" s="13" t="s">
        <v>36</v>
      </c>
      <c r="E55" s="13"/>
      <c r="F55" s="11"/>
      <c r="G55" s="12"/>
      <c r="H55" s="12">
        <f>SUM(H56)</f>
        <v>0</v>
      </c>
      <c r="I55" s="11"/>
      <c r="J55" s="11">
        <v>0</v>
      </c>
    </row>
    <row r="56" spans="1:10" ht="13.5" customHeight="1">
      <c r="A56" s="29">
        <v>26</v>
      </c>
      <c r="B56" s="28" t="s">
        <v>206</v>
      </c>
      <c r="C56" s="28" t="s">
        <v>208</v>
      </c>
      <c r="D56" s="28" t="s">
        <v>207</v>
      </c>
      <c r="E56" s="28" t="s">
        <v>54</v>
      </c>
      <c r="F56" s="26">
        <v>1</v>
      </c>
      <c r="G56" s="27">
        <f>Zdravotechnika!K53</f>
        <v>0</v>
      </c>
      <c r="H56" s="27">
        <f>F56*G56</f>
        <v>0</v>
      </c>
      <c r="I56" s="26">
        <v>0</v>
      </c>
      <c r="J56" s="26">
        <v>0</v>
      </c>
    </row>
    <row r="57" spans="1:10" ht="28.5" customHeight="1">
      <c r="A57" s="44"/>
      <c r="B57" s="13"/>
      <c r="C57" s="13" t="s">
        <v>35</v>
      </c>
      <c r="D57" s="13" t="s">
        <v>34</v>
      </c>
      <c r="E57" s="13"/>
      <c r="F57" s="11"/>
      <c r="G57" s="12"/>
      <c r="H57" s="12">
        <f>SUM(H58)</f>
        <v>0</v>
      </c>
      <c r="I57" s="11"/>
      <c r="J57" s="11">
        <v>0</v>
      </c>
    </row>
    <row r="58" spans="1:10" ht="13.5" customHeight="1">
      <c r="A58" s="29">
        <v>27</v>
      </c>
      <c r="B58" s="28" t="s">
        <v>206</v>
      </c>
      <c r="C58" s="28" t="s">
        <v>205</v>
      </c>
      <c r="D58" s="28" t="s">
        <v>204</v>
      </c>
      <c r="E58" s="28" t="s">
        <v>54</v>
      </c>
      <c r="F58" s="26">
        <v>1</v>
      </c>
      <c r="G58" s="27">
        <f>Elektroinstalace!J69</f>
        <v>0</v>
      </c>
      <c r="H58" s="27">
        <f>F58*G58</f>
        <v>0</v>
      </c>
      <c r="I58" s="26">
        <v>0</v>
      </c>
      <c r="J58" s="26">
        <v>0</v>
      </c>
    </row>
    <row r="59" spans="1:10" ht="28.5" customHeight="1">
      <c r="A59" s="44"/>
      <c r="B59" s="13"/>
      <c r="C59" s="13" t="s">
        <v>33</v>
      </c>
      <c r="D59" s="13" t="s">
        <v>32</v>
      </c>
      <c r="E59" s="13"/>
      <c r="F59" s="11"/>
      <c r="G59" s="12"/>
      <c r="H59" s="12">
        <f>SUM(H60:H67)</f>
        <v>0</v>
      </c>
      <c r="I59" s="11"/>
      <c r="J59" s="11">
        <v>9.4199999999999996E-3</v>
      </c>
    </row>
    <row r="60" spans="1:10" ht="24" customHeight="1">
      <c r="A60" s="29">
        <v>28</v>
      </c>
      <c r="B60" s="28" t="s">
        <v>33</v>
      </c>
      <c r="C60" s="28" t="s">
        <v>203</v>
      </c>
      <c r="D60" s="28" t="s">
        <v>202</v>
      </c>
      <c r="E60" s="28" t="s">
        <v>138</v>
      </c>
      <c r="F60" s="26">
        <v>6</v>
      </c>
      <c r="G60" s="27"/>
      <c r="H60" s="27">
        <f t="shared" ref="H60:H67" si="5">F60*G60</f>
        <v>0</v>
      </c>
      <c r="I60" s="26">
        <v>0</v>
      </c>
      <c r="J60" s="26">
        <v>0</v>
      </c>
    </row>
    <row r="61" spans="1:10" ht="13.5" customHeight="1">
      <c r="A61" s="48">
        <v>29</v>
      </c>
      <c r="B61" s="47" t="s">
        <v>193</v>
      </c>
      <c r="C61" s="47" t="s">
        <v>201</v>
      </c>
      <c r="D61" s="47" t="s">
        <v>200</v>
      </c>
      <c r="E61" s="47" t="s">
        <v>138</v>
      </c>
      <c r="F61" s="45">
        <v>6</v>
      </c>
      <c r="G61" s="46"/>
      <c r="H61" s="46">
        <f t="shared" si="5"/>
        <v>0</v>
      </c>
      <c r="I61" s="45">
        <v>7.6999999999999996E-4</v>
      </c>
      <c r="J61" s="45">
        <v>4.62E-3</v>
      </c>
    </row>
    <row r="62" spans="1:10" ht="13.5" customHeight="1">
      <c r="A62" s="29">
        <v>30</v>
      </c>
      <c r="B62" s="28" t="s">
        <v>33</v>
      </c>
      <c r="C62" s="28" t="s">
        <v>199</v>
      </c>
      <c r="D62" s="28" t="s">
        <v>198</v>
      </c>
      <c r="E62" s="28" t="s">
        <v>138</v>
      </c>
      <c r="F62" s="26">
        <v>2</v>
      </c>
      <c r="G62" s="27"/>
      <c r="H62" s="27">
        <f t="shared" si="5"/>
        <v>0</v>
      </c>
      <c r="I62" s="26">
        <v>0</v>
      </c>
      <c r="J62" s="26">
        <v>0</v>
      </c>
    </row>
    <row r="63" spans="1:10" ht="24" customHeight="1">
      <c r="A63" s="48">
        <v>31</v>
      </c>
      <c r="B63" s="47" t="s">
        <v>193</v>
      </c>
      <c r="C63" s="47" t="s">
        <v>197</v>
      </c>
      <c r="D63" s="47" t="s">
        <v>196</v>
      </c>
      <c r="E63" s="47" t="s">
        <v>138</v>
      </c>
      <c r="F63" s="45">
        <v>2</v>
      </c>
      <c r="G63" s="46"/>
      <c r="H63" s="46">
        <f t="shared" si="5"/>
        <v>0</v>
      </c>
      <c r="I63" s="45">
        <v>1.2999999999999999E-3</v>
      </c>
      <c r="J63" s="45">
        <v>2.5999999999999999E-3</v>
      </c>
    </row>
    <row r="64" spans="1:10" ht="24" customHeight="1">
      <c r="A64" s="29">
        <v>32</v>
      </c>
      <c r="B64" s="28" t="s">
        <v>33</v>
      </c>
      <c r="C64" s="28" t="s">
        <v>195</v>
      </c>
      <c r="D64" s="28" t="s">
        <v>194</v>
      </c>
      <c r="E64" s="28" t="s">
        <v>138</v>
      </c>
      <c r="F64" s="26">
        <v>2</v>
      </c>
      <c r="G64" s="27"/>
      <c r="H64" s="27">
        <f t="shared" si="5"/>
        <v>0</v>
      </c>
      <c r="I64" s="26">
        <v>0</v>
      </c>
      <c r="J64" s="26">
        <v>0</v>
      </c>
    </row>
    <row r="65" spans="1:10" ht="24" customHeight="1">
      <c r="A65" s="48">
        <v>33</v>
      </c>
      <c r="B65" s="47" t="s">
        <v>193</v>
      </c>
      <c r="C65" s="47" t="s">
        <v>192</v>
      </c>
      <c r="D65" s="47" t="s">
        <v>191</v>
      </c>
      <c r="E65" s="47" t="s">
        <v>138</v>
      </c>
      <c r="F65" s="45">
        <v>2</v>
      </c>
      <c r="G65" s="46"/>
      <c r="H65" s="46">
        <f t="shared" si="5"/>
        <v>0</v>
      </c>
      <c r="I65" s="45">
        <v>1.1000000000000001E-3</v>
      </c>
      <c r="J65" s="45">
        <v>2.2000000000000001E-3</v>
      </c>
    </row>
    <row r="66" spans="1:10" ht="24" customHeight="1">
      <c r="A66" s="29">
        <v>34</v>
      </c>
      <c r="B66" s="28" t="s">
        <v>33</v>
      </c>
      <c r="C66" s="28" t="s">
        <v>190</v>
      </c>
      <c r="D66" s="28" t="s">
        <v>189</v>
      </c>
      <c r="E66" s="28" t="s">
        <v>88</v>
      </c>
      <c r="F66" s="26">
        <v>16</v>
      </c>
      <c r="G66" s="27"/>
      <c r="H66" s="27">
        <f t="shared" si="5"/>
        <v>0</v>
      </c>
      <c r="I66" s="26">
        <v>0</v>
      </c>
      <c r="J66" s="26">
        <v>0</v>
      </c>
    </row>
    <row r="67" spans="1:10" ht="13.5" customHeight="1">
      <c r="A67" s="48">
        <v>35</v>
      </c>
      <c r="B67" s="47"/>
      <c r="C67" s="47" t="s">
        <v>188</v>
      </c>
      <c r="D67" s="47" t="s">
        <v>187</v>
      </c>
      <c r="E67" s="47" t="s">
        <v>88</v>
      </c>
      <c r="F67" s="45">
        <v>19.2</v>
      </c>
      <c r="G67" s="46"/>
      <c r="H67" s="46">
        <f t="shared" si="5"/>
        <v>0</v>
      </c>
      <c r="I67" s="45">
        <v>0</v>
      </c>
      <c r="J67" s="45">
        <v>0</v>
      </c>
    </row>
    <row r="68" spans="1:10" ht="13.5" customHeight="1">
      <c r="A68" s="39"/>
      <c r="B68" s="38"/>
      <c r="C68" s="38"/>
      <c r="D68" s="38" t="s">
        <v>186</v>
      </c>
      <c r="E68" s="38"/>
      <c r="F68" s="36">
        <v>19.2</v>
      </c>
      <c r="G68" s="37"/>
      <c r="H68" s="37"/>
      <c r="I68" s="36"/>
      <c r="J68" s="36"/>
    </row>
    <row r="69" spans="1:10" ht="28.5" customHeight="1">
      <c r="A69" s="44"/>
      <c r="B69" s="13"/>
      <c r="C69" s="13" t="s">
        <v>31</v>
      </c>
      <c r="D69" s="13" t="s">
        <v>30</v>
      </c>
      <c r="E69" s="13"/>
      <c r="F69" s="11"/>
      <c r="G69" s="12"/>
      <c r="H69" s="12">
        <f>SUM(H70:H77)</f>
        <v>0</v>
      </c>
      <c r="I69" s="11"/>
      <c r="J69" s="11">
        <v>1.9991270000000001</v>
      </c>
    </row>
    <row r="70" spans="1:10" ht="24" customHeight="1">
      <c r="A70" s="29">
        <v>36</v>
      </c>
      <c r="B70" s="28" t="s">
        <v>31</v>
      </c>
      <c r="C70" s="28" t="s">
        <v>185</v>
      </c>
      <c r="D70" s="28" t="s">
        <v>184</v>
      </c>
      <c r="E70" s="28" t="s">
        <v>68</v>
      </c>
      <c r="F70" s="26">
        <v>107.5</v>
      </c>
      <c r="G70" s="27"/>
      <c r="H70" s="27">
        <f t="shared" ref="H70:H75" si="6">F70*G70</f>
        <v>0</v>
      </c>
      <c r="I70" s="26">
        <v>1.5769999999999999E-2</v>
      </c>
      <c r="J70" s="26">
        <v>1.6952750000000001</v>
      </c>
    </row>
    <row r="71" spans="1:10" ht="24" customHeight="1">
      <c r="A71" s="29">
        <v>37</v>
      </c>
      <c r="B71" s="28" t="s">
        <v>31</v>
      </c>
      <c r="C71" s="28" t="s">
        <v>183</v>
      </c>
      <c r="D71" s="28" t="s">
        <v>182</v>
      </c>
      <c r="E71" s="28" t="s">
        <v>68</v>
      </c>
      <c r="F71" s="26">
        <v>18.8</v>
      </c>
      <c r="G71" s="27"/>
      <c r="H71" s="27">
        <f t="shared" si="6"/>
        <v>0</v>
      </c>
      <c r="I71" s="26">
        <v>1.6140000000000002E-2</v>
      </c>
      <c r="J71" s="26">
        <v>0.30343199999999998</v>
      </c>
    </row>
    <row r="72" spans="1:10" ht="13.5" customHeight="1">
      <c r="A72" s="29">
        <v>38</v>
      </c>
      <c r="B72" s="28" t="s">
        <v>31</v>
      </c>
      <c r="C72" s="28" t="s">
        <v>181</v>
      </c>
      <c r="D72" s="28" t="s">
        <v>180</v>
      </c>
      <c r="E72" s="28" t="s">
        <v>138</v>
      </c>
      <c r="F72" s="26">
        <v>6</v>
      </c>
      <c r="G72" s="27"/>
      <c r="H72" s="27">
        <f t="shared" si="6"/>
        <v>0</v>
      </c>
      <c r="I72" s="26">
        <v>4.0000000000000003E-5</v>
      </c>
      <c r="J72" s="26">
        <v>2.4000000000000001E-4</v>
      </c>
    </row>
    <row r="73" spans="1:10" ht="24" customHeight="1">
      <c r="A73" s="29">
        <v>39</v>
      </c>
      <c r="B73" s="28" t="s">
        <v>31</v>
      </c>
      <c r="C73" s="28" t="s">
        <v>179</v>
      </c>
      <c r="D73" s="28" t="s">
        <v>178</v>
      </c>
      <c r="E73" s="28" t="s">
        <v>138</v>
      </c>
      <c r="F73" s="26">
        <v>6</v>
      </c>
      <c r="G73" s="27"/>
      <c r="H73" s="27">
        <f t="shared" si="6"/>
        <v>0</v>
      </c>
      <c r="I73" s="26">
        <v>3.0000000000000001E-5</v>
      </c>
      <c r="J73" s="26">
        <v>1.8000000000000001E-4</v>
      </c>
    </row>
    <row r="74" spans="1:10" ht="13.5" customHeight="1">
      <c r="A74" s="48">
        <v>40</v>
      </c>
      <c r="B74" s="47"/>
      <c r="C74" s="47" t="s">
        <v>177</v>
      </c>
      <c r="D74" s="47" t="s">
        <v>176</v>
      </c>
      <c r="E74" s="47" t="s">
        <v>138</v>
      </c>
      <c r="F74" s="45">
        <v>6</v>
      </c>
      <c r="G74" s="46"/>
      <c r="H74" s="46">
        <f t="shared" si="6"/>
        <v>0</v>
      </c>
      <c r="I74" s="45">
        <v>0</v>
      </c>
      <c r="J74" s="45">
        <v>0</v>
      </c>
    </row>
    <row r="75" spans="1:10" ht="24" customHeight="1">
      <c r="A75" s="29">
        <v>41</v>
      </c>
      <c r="B75" s="28" t="s">
        <v>31</v>
      </c>
      <c r="C75" s="28" t="s">
        <v>175</v>
      </c>
      <c r="D75" s="28" t="s">
        <v>174</v>
      </c>
      <c r="E75" s="28" t="s">
        <v>68</v>
      </c>
      <c r="F75" s="26">
        <v>17.600000000000001</v>
      </c>
      <c r="G75" s="27"/>
      <c r="H75" s="27">
        <f t="shared" si="6"/>
        <v>0</v>
      </c>
      <c r="I75" s="26">
        <v>0</v>
      </c>
      <c r="J75" s="26">
        <v>0</v>
      </c>
    </row>
    <row r="76" spans="1:10" ht="13.5" customHeight="1">
      <c r="A76" s="35"/>
      <c r="B76" s="34"/>
      <c r="C76" s="34"/>
      <c r="D76" s="34" t="s">
        <v>173</v>
      </c>
      <c r="E76" s="34"/>
      <c r="F76" s="32">
        <v>17.600000000000001</v>
      </c>
      <c r="G76" s="33"/>
      <c r="H76" s="33"/>
      <c r="I76" s="32"/>
      <c r="J76" s="32"/>
    </row>
    <row r="77" spans="1:10" ht="24" customHeight="1">
      <c r="A77" s="29">
        <v>42</v>
      </c>
      <c r="B77" s="28" t="s">
        <v>31</v>
      </c>
      <c r="C77" s="28" t="s">
        <v>172</v>
      </c>
      <c r="D77" s="28" t="s">
        <v>171</v>
      </c>
      <c r="E77" s="28" t="s">
        <v>134</v>
      </c>
      <c r="F77" s="26">
        <v>1.9990000000000001</v>
      </c>
      <c r="G77" s="27"/>
      <c r="H77" s="27">
        <f>F77*G77</f>
        <v>0</v>
      </c>
      <c r="I77" s="26">
        <v>0</v>
      </c>
      <c r="J77" s="26">
        <v>0</v>
      </c>
    </row>
    <row r="78" spans="1:10" ht="28.5" customHeight="1">
      <c r="A78" s="44"/>
      <c r="B78" s="13"/>
      <c r="C78" s="13" t="s">
        <v>29</v>
      </c>
      <c r="D78" s="13" t="s">
        <v>28</v>
      </c>
      <c r="E78" s="13"/>
      <c r="F78" s="11"/>
      <c r="G78" s="12"/>
      <c r="H78" s="12">
        <f>SUM(H79:H84)</f>
        <v>0</v>
      </c>
      <c r="I78" s="11"/>
      <c r="J78" s="11">
        <v>0.16550000000000001</v>
      </c>
    </row>
    <row r="79" spans="1:10" ht="24" customHeight="1">
      <c r="A79" s="29">
        <v>43</v>
      </c>
      <c r="B79" s="28" t="s">
        <v>29</v>
      </c>
      <c r="C79" s="28" t="s">
        <v>170</v>
      </c>
      <c r="D79" s="28" t="s">
        <v>169</v>
      </c>
      <c r="E79" s="28" t="s">
        <v>138</v>
      </c>
      <c r="F79" s="26">
        <v>11</v>
      </c>
      <c r="G79" s="27"/>
      <c r="H79" s="27">
        <f t="shared" ref="H79:H82" si="7">F79*G79</f>
        <v>0</v>
      </c>
      <c r="I79" s="26">
        <v>0</v>
      </c>
      <c r="J79" s="26">
        <v>0</v>
      </c>
    </row>
    <row r="80" spans="1:10" ht="24" customHeight="1">
      <c r="A80" s="48">
        <v>44</v>
      </c>
      <c r="B80" s="47" t="s">
        <v>166</v>
      </c>
      <c r="C80" s="47" t="s">
        <v>168</v>
      </c>
      <c r="D80" s="47" t="s">
        <v>167</v>
      </c>
      <c r="E80" s="47" t="s">
        <v>138</v>
      </c>
      <c r="F80" s="45">
        <v>4</v>
      </c>
      <c r="G80" s="46"/>
      <c r="H80" s="46">
        <f t="shared" si="7"/>
        <v>0</v>
      </c>
      <c r="I80" s="45">
        <v>1.6E-2</v>
      </c>
      <c r="J80" s="45">
        <v>6.4000000000000001E-2</v>
      </c>
    </row>
    <row r="81" spans="1:10" ht="24" customHeight="1">
      <c r="A81" s="48">
        <v>45</v>
      </c>
      <c r="B81" s="47" t="s">
        <v>166</v>
      </c>
      <c r="C81" s="47" t="s">
        <v>165</v>
      </c>
      <c r="D81" s="47" t="s">
        <v>164</v>
      </c>
      <c r="E81" s="47" t="s">
        <v>138</v>
      </c>
      <c r="F81" s="45">
        <v>7</v>
      </c>
      <c r="G81" s="46"/>
      <c r="H81" s="46">
        <f t="shared" si="7"/>
        <v>0</v>
      </c>
      <c r="I81" s="45">
        <v>1.4500000000000001E-2</v>
      </c>
      <c r="J81" s="45">
        <v>0.10150000000000001</v>
      </c>
    </row>
    <row r="82" spans="1:10" ht="13.5" customHeight="1">
      <c r="A82" s="29">
        <v>46</v>
      </c>
      <c r="B82" s="28" t="s">
        <v>29</v>
      </c>
      <c r="C82" s="28" t="s">
        <v>163</v>
      </c>
      <c r="D82" s="28" t="s">
        <v>162</v>
      </c>
      <c r="E82" s="28" t="s">
        <v>138</v>
      </c>
      <c r="F82" s="26">
        <v>14</v>
      </c>
      <c r="G82" s="27"/>
      <c r="H82" s="27">
        <f t="shared" si="7"/>
        <v>0</v>
      </c>
      <c r="I82" s="26">
        <v>0</v>
      </c>
      <c r="J82" s="26">
        <v>0</v>
      </c>
    </row>
    <row r="83" spans="1:10" ht="13.5" customHeight="1">
      <c r="A83" s="35"/>
      <c r="B83" s="34"/>
      <c r="C83" s="34"/>
      <c r="D83" s="34" t="s">
        <v>161</v>
      </c>
      <c r="E83" s="34"/>
      <c r="F83" s="32">
        <v>14</v>
      </c>
      <c r="G83" s="33"/>
      <c r="H83" s="33"/>
      <c r="I83" s="32"/>
      <c r="J83" s="32"/>
    </row>
    <row r="84" spans="1:10" ht="13.5" customHeight="1">
      <c r="A84" s="29">
        <v>47</v>
      </c>
      <c r="B84" s="28" t="s">
        <v>29</v>
      </c>
      <c r="C84" s="28" t="s">
        <v>160</v>
      </c>
      <c r="D84" s="28" t="s">
        <v>159</v>
      </c>
      <c r="E84" s="28" t="s">
        <v>134</v>
      </c>
      <c r="F84" s="26">
        <v>0.16600000000000001</v>
      </c>
      <c r="G84" s="27"/>
      <c r="H84" s="27">
        <f>F84*G84</f>
        <v>0</v>
      </c>
      <c r="I84" s="26">
        <v>0</v>
      </c>
      <c r="J84" s="26">
        <v>0</v>
      </c>
    </row>
    <row r="85" spans="1:10" ht="28.5" customHeight="1">
      <c r="A85" s="44"/>
      <c r="B85" s="13"/>
      <c r="C85" s="13" t="s">
        <v>27</v>
      </c>
      <c r="D85" s="13" t="s">
        <v>26</v>
      </c>
      <c r="E85" s="13"/>
      <c r="F85" s="11"/>
      <c r="G85" s="12"/>
      <c r="H85" s="12">
        <f>SUM(H86:H102)</f>
        <v>0</v>
      </c>
      <c r="I85" s="11"/>
      <c r="J85" s="11">
        <v>1.6752507999999999</v>
      </c>
    </row>
    <row r="86" spans="1:10" ht="13.5" customHeight="1">
      <c r="A86" s="29">
        <v>48</v>
      </c>
      <c r="B86" s="28" t="s">
        <v>27</v>
      </c>
      <c r="C86" s="28" t="s">
        <v>158</v>
      </c>
      <c r="D86" s="28" t="s">
        <v>157</v>
      </c>
      <c r="E86" s="28" t="s">
        <v>68</v>
      </c>
      <c r="F86" s="26">
        <v>48.6</v>
      </c>
      <c r="G86" s="27"/>
      <c r="H86" s="27">
        <f>F86*G86</f>
        <v>0</v>
      </c>
      <c r="I86" s="26">
        <v>0</v>
      </c>
      <c r="J86" s="26">
        <v>0</v>
      </c>
    </row>
    <row r="87" spans="1:10" ht="13.5" customHeight="1">
      <c r="A87" s="35"/>
      <c r="B87" s="34"/>
      <c r="C87" s="34"/>
      <c r="D87" s="34" t="s">
        <v>156</v>
      </c>
      <c r="E87" s="34"/>
      <c r="F87" s="32">
        <v>48.6</v>
      </c>
      <c r="G87" s="33"/>
      <c r="H87" s="33"/>
      <c r="I87" s="32"/>
      <c r="J87" s="32"/>
    </row>
    <row r="88" spans="1:10" ht="13.5" customHeight="1">
      <c r="A88" s="29">
        <v>49</v>
      </c>
      <c r="B88" s="28" t="s">
        <v>27</v>
      </c>
      <c r="C88" s="28" t="s">
        <v>155</v>
      </c>
      <c r="D88" s="28" t="s">
        <v>154</v>
      </c>
      <c r="E88" s="28" t="s">
        <v>68</v>
      </c>
      <c r="F88" s="26">
        <v>48.6</v>
      </c>
      <c r="G88" s="27"/>
      <c r="H88" s="27">
        <f>F88*G88</f>
        <v>0</v>
      </c>
      <c r="I88" s="26">
        <v>2.9999999999999997E-4</v>
      </c>
      <c r="J88" s="26">
        <v>1.4579999999999999E-2</v>
      </c>
    </row>
    <row r="89" spans="1:10" ht="13.5" customHeight="1">
      <c r="A89" s="35"/>
      <c r="B89" s="34"/>
      <c r="C89" s="34"/>
      <c r="D89" s="34" t="s">
        <v>144</v>
      </c>
      <c r="E89" s="34"/>
      <c r="F89" s="32">
        <v>48.6</v>
      </c>
      <c r="G89" s="33"/>
      <c r="H89" s="33"/>
      <c r="I89" s="32"/>
      <c r="J89" s="32"/>
    </row>
    <row r="90" spans="1:10" ht="13.5" customHeight="1">
      <c r="A90" s="29">
        <v>50</v>
      </c>
      <c r="B90" s="28" t="s">
        <v>27</v>
      </c>
      <c r="C90" s="28" t="s">
        <v>153</v>
      </c>
      <c r="D90" s="28" t="s">
        <v>152</v>
      </c>
      <c r="E90" s="28" t="s">
        <v>68</v>
      </c>
      <c r="F90" s="26">
        <v>48.6</v>
      </c>
      <c r="G90" s="27"/>
      <c r="H90" s="27">
        <f>F90*G90</f>
        <v>0</v>
      </c>
      <c r="I90" s="26">
        <v>4.5500000000000002E-3</v>
      </c>
      <c r="J90" s="26">
        <v>0.22112999999999999</v>
      </c>
    </row>
    <row r="91" spans="1:10" ht="13.5" customHeight="1">
      <c r="A91" s="35"/>
      <c r="B91" s="34"/>
      <c r="C91" s="34"/>
      <c r="D91" s="34" t="s">
        <v>144</v>
      </c>
      <c r="E91" s="34"/>
      <c r="F91" s="32">
        <v>48.6</v>
      </c>
      <c r="G91" s="33"/>
      <c r="H91" s="33"/>
      <c r="I91" s="32"/>
      <c r="J91" s="32"/>
    </row>
    <row r="92" spans="1:10" ht="24" customHeight="1">
      <c r="A92" s="29">
        <v>51</v>
      </c>
      <c r="B92" s="28" t="s">
        <v>27</v>
      </c>
      <c r="C92" s="28" t="s">
        <v>151</v>
      </c>
      <c r="D92" s="28" t="s">
        <v>150</v>
      </c>
      <c r="E92" s="28" t="s">
        <v>68</v>
      </c>
      <c r="F92" s="26">
        <v>48.6</v>
      </c>
      <c r="G92" s="27"/>
      <c r="H92" s="27">
        <f>F92*G92</f>
        <v>0</v>
      </c>
      <c r="I92" s="26">
        <v>7.4999999999999997E-3</v>
      </c>
      <c r="J92" s="26">
        <v>0.36449999999999999</v>
      </c>
    </row>
    <row r="93" spans="1:10" ht="13.5" customHeight="1">
      <c r="A93" s="35"/>
      <c r="B93" s="34"/>
      <c r="C93" s="34"/>
      <c r="D93" s="34" t="s">
        <v>144</v>
      </c>
      <c r="E93" s="34"/>
      <c r="F93" s="32">
        <v>48.6</v>
      </c>
      <c r="G93" s="33"/>
      <c r="H93" s="33"/>
      <c r="I93" s="32"/>
      <c r="J93" s="32"/>
    </row>
    <row r="94" spans="1:10" ht="13.5" customHeight="1">
      <c r="A94" s="48">
        <v>52</v>
      </c>
      <c r="B94" s="47" t="s">
        <v>125</v>
      </c>
      <c r="C94" s="47" t="s">
        <v>149</v>
      </c>
      <c r="D94" s="47" t="s">
        <v>148</v>
      </c>
      <c r="E94" s="47" t="s">
        <v>68</v>
      </c>
      <c r="F94" s="45">
        <v>53.46</v>
      </c>
      <c r="G94" s="46"/>
      <c r="H94" s="46">
        <f>F94*G94</f>
        <v>0</v>
      </c>
      <c r="I94" s="45">
        <v>1.77E-2</v>
      </c>
      <c r="J94" s="45">
        <v>0.94624200000000003</v>
      </c>
    </row>
    <row r="95" spans="1:10" ht="13.5" customHeight="1">
      <c r="A95" s="39"/>
      <c r="B95" s="38"/>
      <c r="C95" s="38"/>
      <c r="D95" s="38" t="s">
        <v>147</v>
      </c>
      <c r="E95" s="38"/>
      <c r="F95" s="36">
        <v>53.46</v>
      </c>
      <c r="G95" s="37"/>
      <c r="H95" s="37"/>
      <c r="I95" s="36"/>
      <c r="J95" s="36"/>
    </row>
    <row r="96" spans="1:10" ht="13.5" customHeight="1">
      <c r="A96" s="29">
        <v>53</v>
      </c>
      <c r="B96" s="28" t="s">
        <v>27</v>
      </c>
      <c r="C96" s="28" t="s">
        <v>146</v>
      </c>
      <c r="D96" s="28" t="s">
        <v>145</v>
      </c>
      <c r="E96" s="28" t="s">
        <v>68</v>
      </c>
      <c r="F96" s="26">
        <v>48.6</v>
      </c>
      <c r="G96" s="27"/>
      <c r="H96" s="27">
        <f>F96*G96</f>
        <v>0</v>
      </c>
      <c r="I96" s="26">
        <v>1.5E-3</v>
      </c>
      <c r="J96" s="26">
        <v>7.2900000000000006E-2</v>
      </c>
    </row>
    <row r="97" spans="1:10" ht="13.5" customHeight="1">
      <c r="A97" s="35"/>
      <c r="B97" s="34"/>
      <c r="C97" s="34"/>
      <c r="D97" s="34" t="s">
        <v>144</v>
      </c>
      <c r="E97" s="34"/>
      <c r="F97" s="32">
        <v>48.6</v>
      </c>
      <c r="G97" s="33"/>
      <c r="H97" s="33"/>
      <c r="I97" s="32"/>
      <c r="J97" s="32"/>
    </row>
    <row r="98" spans="1:10" ht="24" customHeight="1">
      <c r="A98" s="29">
        <v>54</v>
      </c>
      <c r="B98" s="28" t="s">
        <v>27</v>
      </c>
      <c r="C98" s="28" t="s">
        <v>143</v>
      </c>
      <c r="D98" s="28" t="s">
        <v>142</v>
      </c>
      <c r="E98" s="28" t="s">
        <v>88</v>
      </c>
      <c r="F98" s="26">
        <v>21.16</v>
      </c>
      <c r="G98" s="27"/>
      <c r="H98" s="27">
        <f>F98*G98</f>
        <v>0</v>
      </c>
      <c r="I98" s="26">
        <v>4.2999999999999999E-4</v>
      </c>
      <c r="J98" s="26">
        <v>9.0988000000000006E-3</v>
      </c>
    </row>
    <row r="99" spans="1:10" ht="13.5" customHeight="1">
      <c r="A99" s="35"/>
      <c r="B99" s="34"/>
      <c r="C99" s="34"/>
      <c r="D99" s="34" t="s">
        <v>141</v>
      </c>
      <c r="E99" s="34"/>
      <c r="F99" s="32">
        <v>21.16</v>
      </c>
      <c r="G99" s="33"/>
      <c r="H99" s="33"/>
      <c r="I99" s="32"/>
      <c r="J99" s="32"/>
    </row>
    <row r="100" spans="1:10" ht="24" customHeight="1">
      <c r="A100" s="48">
        <v>55</v>
      </c>
      <c r="B100" s="47" t="s">
        <v>125</v>
      </c>
      <c r="C100" s="47" t="s">
        <v>140</v>
      </c>
      <c r="D100" s="47" t="s">
        <v>139</v>
      </c>
      <c r="E100" s="47" t="s">
        <v>138</v>
      </c>
      <c r="F100" s="45">
        <v>52</v>
      </c>
      <c r="G100" s="46"/>
      <c r="H100" s="46">
        <f>F100*G100</f>
        <v>0</v>
      </c>
      <c r="I100" s="45">
        <v>8.9999999999999998E-4</v>
      </c>
      <c r="J100" s="45">
        <v>4.6800000000000001E-2</v>
      </c>
    </row>
    <row r="101" spans="1:10" ht="13.5" customHeight="1">
      <c r="A101" s="39"/>
      <c r="B101" s="38"/>
      <c r="C101" s="38"/>
      <c r="D101" s="38" t="s">
        <v>137</v>
      </c>
      <c r="E101" s="38"/>
      <c r="F101" s="36">
        <v>52</v>
      </c>
      <c r="G101" s="37"/>
      <c r="H101" s="37"/>
      <c r="I101" s="36"/>
      <c r="J101" s="36"/>
    </row>
    <row r="102" spans="1:10" ht="24" customHeight="1">
      <c r="A102" s="29">
        <v>56</v>
      </c>
      <c r="B102" s="28" t="s">
        <v>27</v>
      </c>
      <c r="C102" s="28" t="s">
        <v>136</v>
      </c>
      <c r="D102" s="28" t="s">
        <v>135</v>
      </c>
      <c r="E102" s="28" t="s">
        <v>134</v>
      </c>
      <c r="F102" s="26">
        <v>1.675</v>
      </c>
      <c r="G102" s="27"/>
      <c r="H102" s="27">
        <f>F102*G102</f>
        <v>0</v>
      </c>
      <c r="I102" s="26">
        <v>0</v>
      </c>
      <c r="J102" s="26">
        <v>0</v>
      </c>
    </row>
    <row r="103" spans="1:10" ht="28.5" customHeight="1">
      <c r="A103" s="44"/>
      <c r="B103" s="13"/>
      <c r="C103" s="13" t="s">
        <v>25</v>
      </c>
      <c r="D103" s="13" t="s">
        <v>24</v>
      </c>
      <c r="E103" s="13"/>
      <c r="F103" s="11"/>
      <c r="G103" s="12"/>
      <c r="H103" s="12">
        <f>SUM(H104:H108)</f>
        <v>0</v>
      </c>
      <c r="I103" s="11"/>
      <c r="J103" s="11">
        <v>1.5637292</v>
      </c>
    </row>
    <row r="104" spans="1:10" ht="13.5" customHeight="1">
      <c r="A104" s="29">
        <v>57</v>
      </c>
      <c r="B104" s="28" t="s">
        <v>25</v>
      </c>
      <c r="C104" s="28" t="s">
        <v>133</v>
      </c>
      <c r="D104" s="28" t="s">
        <v>132</v>
      </c>
      <c r="E104" s="28" t="s">
        <v>68</v>
      </c>
      <c r="F104" s="26">
        <v>59.48</v>
      </c>
      <c r="G104" s="27"/>
      <c r="H104" s="27">
        <f t="shared" ref="H104:H108" si="8">F104*G104</f>
        <v>0</v>
      </c>
      <c r="I104" s="26">
        <v>0</v>
      </c>
      <c r="J104" s="26">
        <v>0</v>
      </c>
    </row>
    <row r="105" spans="1:10" ht="13.5" customHeight="1">
      <c r="A105" s="29">
        <v>58</v>
      </c>
      <c r="B105" s="28" t="s">
        <v>25</v>
      </c>
      <c r="C105" s="28" t="s">
        <v>131</v>
      </c>
      <c r="D105" s="28" t="s">
        <v>130</v>
      </c>
      <c r="E105" s="28" t="s">
        <v>68</v>
      </c>
      <c r="F105" s="26">
        <v>59.48</v>
      </c>
      <c r="G105" s="27"/>
      <c r="H105" s="27">
        <f t="shared" si="8"/>
        <v>0</v>
      </c>
      <c r="I105" s="26">
        <v>2.9999999999999997E-4</v>
      </c>
      <c r="J105" s="26">
        <v>1.7843999999999999E-2</v>
      </c>
    </row>
    <row r="106" spans="1:10" ht="13.5" customHeight="1">
      <c r="A106" s="29">
        <v>59</v>
      </c>
      <c r="B106" s="28" t="s">
        <v>25</v>
      </c>
      <c r="C106" s="28" t="s">
        <v>129</v>
      </c>
      <c r="D106" s="28" t="s">
        <v>128</v>
      </c>
      <c r="E106" s="28" t="s">
        <v>68</v>
      </c>
      <c r="F106" s="26">
        <v>59.48</v>
      </c>
      <c r="G106" s="27"/>
      <c r="H106" s="27">
        <f t="shared" si="8"/>
        <v>0</v>
      </c>
      <c r="I106" s="26">
        <v>4.4999999999999997E-3</v>
      </c>
      <c r="J106" s="26">
        <v>0.26766000000000001</v>
      </c>
    </row>
    <row r="107" spans="1:10" ht="24" customHeight="1">
      <c r="A107" s="29">
        <v>60</v>
      </c>
      <c r="B107" s="28" t="s">
        <v>25</v>
      </c>
      <c r="C107" s="28" t="s">
        <v>127</v>
      </c>
      <c r="D107" s="28" t="s">
        <v>126</v>
      </c>
      <c r="E107" s="28" t="s">
        <v>68</v>
      </c>
      <c r="F107" s="26">
        <v>59.48</v>
      </c>
      <c r="G107" s="27"/>
      <c r="H107" s="27">
        <f t="shared" si="8"/>
        <v>0</v>
      </c>
      <c r="I107" s="26">
        <v>7.3000000000000001E-3</v>
      </c>
      <c r="J107" s="26">
        <v>0.43420399999999998</v>
      </c>
    </row>
    <row r="108" spans="1:10" ht="13.5" customHeight="1">
      <c r="A108" s="48">
        <v>61</v>
      </c>
      <c r="B108" s="47" t="s">
        <v>125</v>
      </c>
      <c r="C108" s="47" t="s">
        <v>124</v>
      </c>
      <c r="D108" s="47" t="s">
        <v>123</v>
      </c>
      <c r="E108" s="47" t="s">
        <v>68</v>
      </c>
      <c r="F108" s="45">
        <v>65.427999999999997</v>
      </c>
      <c r="G108" s="46"/>
      <c r="H108" s="46">
        <f t="shared" si="8"/>
        <v>0</v>
      </c>
      <c r="I108" s="45">
        <v>1.29E-2</v>
      </c>
      <c r="J108" s="45">
        <v>0.84402120000000003</v>
      </c>
    </row>
    <row r="109" spans="1:10" ht="13.5" customHeight="1">
      <c r="A109" s="35"/>
      <c r="B109" s="34"/>
      <c r="C109" s="34"/>
      <c r="D109" s="34" t="s">
        <v>122</v>
      </c>
      <c r="E109" s="34"/>
      <c r="F109" s="32">
        <v>65.427999999999997</v>
      </c>
      <c r="G109" s="33"/>
      <c r="H109" s="33"/>
      <c r="I109" s="32"/>
      <c r="J109" s="32"/>
    </row>
    <row r="110" spans="1:10" ht="28.5" customHeight="1">
      <c r="A110" s="44"/>
      <c r="B110" s="13"/>
      <c r="C110" s="13" t="s">
        <v>23</v>
      </c>
      <c r="D110" s="13" t="s">
        <v>22</v>
      </c>
      <c r="E110" s="13"/>
      <c r="F110" s="11"/>
      <c r="G110" s="12"/>
      <c r="H110" s="12">
        <f>SUM(H111:H129)</f>
        <v>0</v>
      </c>
      <c r="I110" s="11"/>
      <c r="J110" s="11">
        <v>0.4620629</v>
      </c>
    </row>
    <row r="111" spans="1:10" ht="24" customHeight="1">
      <c r="A111" s="29">
        <v>62</v>
      </c>
      <c r="B111" s="28" t="s">
        <v>23</v>
      </c>
      <c r="C111" s="28" t="s">
        <v>121</v>
      </c>
      <c r="D111" s="28" t="s">
        <v>120</v>
      </c>
      <c r="E111" s="28" t="s">
        <v>68</v>
      </c>
      <c r="F111" s="26">
        <v>18.440000000000001</v>
      </c>
      <c r="G111" s="27"/>
      <c r="H111" s="27">
        <f>F111*G111</f>
        <v>0</v>
      </c>
      <c r="I111" s="26">
        <v>6.9999999999999994E-5</v>
      </c>
      <c r="J111" s="26">
        <v>1.2907999999999999E-3</v>
      </c>
    </row>
    <row r="112" spans="1:10" ht="13.5" customHeight="1">
      <c r="A112" s="35"/>
      <c r="B112" s="34"/>
      <c r="C112" s="34"/>
      <c r="D112" s="34" t="s">
        <v>119</v>
      </c>
      <c r="E112" s="34"/>
      <c r="F112" s="32">
        <v>18.440000000000001</v>
      </c>
      <c r="G112" s="33"/>
      <c r="H112" s="33"/>
      <c r="I112" s="32"/>
      <c r="J112" s="32"/>
    </row>
    <row r="113" spans="1:10" ht="24" customHeight="1">
      <c r="A113" s="29">
        <v>63</v>
      </c>
      <c r="B113" s="28" t="s">
        <v>23</v>
      </c>
      <c r="C113" s="28" t="s">
        <v>118</v>
      </c>
      <c r="D113" s="28" t="s">
        <v>117</v>
      </c>
      <c r="E113" s="28" t="s">
        <v>68</v>
      </c>
      <c r="F113" s="26">
        <v>18.440000000000001</v>
      </c>
      <c r="G113" s="27"/>
      <c r="H113" s="27">
        <f t="shared" ref="H113:H115" si="9">F113*G113</f>
        <v>0</v>
      </c>
      <c r="I113" s="26">
        <v>1.3999999999999999E-4</v>
      </c>
      <c r="J113" s="26">
        <v>2.5815999999999999E-3</v>
      </c>
    </row>
    <row r="114" spans="1:10" ht="13.5" customHeight="1">
      <c r="A114" s="29">
        <v>64</v>
      </c>
      <c r="B114" s="28" t="s">
        <v>23</v>
      </c>
      <c r="C114" s="28" t="s">
        <v>116</v>
      </c>
      <c r="D114" s="28" t="s">
        <v>115</v>
      </c>
      <c r="E114" s="28" t="s">
        <v>68</v>
      </c>
      <c r="F114" s="26">
        <v>18.440000000000001</v>
      </c>
      <c r="G114" s="27"/>
      <c r="H114" s="27">
        <f t="shared" si="9"/>
        <v>0</v>
      </c>
      <c r="I114" s="26">
        <v>2.3000000000000001E-4</v>
      </c>
      <c r="J114" s="26">
        <v>4.2411999999999997E-3</v>
      </c>
    </row>
    <row r="115" spans="1:10" ht="24" customHeight="1">
      <c r="A115" s="29">
        <v>65</v>
      </c>
      <c r="B115" s="28" t="s">
        <v>23</v>
      </c>
      <c r="C115" s="28" t="s">
        <v>114</v>
      </c>
      <c r="D115" s="28" t="s">
        <v>113</v>
      </c>
      <c r="E115" s="28" t="s">
        <v>68</v>
      </c>
      <c r="F115" s="26">
        <v>10.1</v>
      </c>
      <c r="G115" s="27"/>
      <c r="H115" s="27">
        <f t="shared" si="9"/>
        <v>0</v>
      </c>
      <c r="I115" s="26">
        <v>2.7E-4</v>
      </c>
      <c r="J115" s="26">
        <v>2.7269999999999998E-3</v>
      </c>
    </row>
    <row r="116" spans="1:10" ht="13.5" customHeight="1">
      <c r="A116" s="35"/>
      <c r="B116" s="34"/>
      <c r="C116" s="34"/>
      <c r="D116" s="34" t="s">
        <v>112</v>
      </c>
      <c r="E116" s="34"/>
      <c r="F116" s="32">
        <v>10.1</v>
      </c>
      <c r="G116" s="33"/>
      <c r="H116" s="33"/>
      <c r="I116" s="32"/>
      <c r="J116" s="32"/>
    </row>
    <row r="117" spans="1:10" ht="13.5" customHeight="1">
      <c r="A117" s="29">
        <v>66</v>
      </c>
      <c r="B117" s="28" t="s">
        <v>23</v>
      </c>
      <c r="C117" s="28" t="s">
        <v>111</v>
      </c>
      <c r="D117" s="28" t="s">
        <v>110</v>
      </c>
      <c r="E117" s="28" t="s">
        <v>68</v>
      </c>
      <c r="F117" s="26">
        <v>10.1</v>
      </c>
      <c r="G117" s="27"/>
      <c r="H117" s="27">
        <f t="shared" ref="H117:H119" si="10">F117*G117</f>
        <v>0</v>
      </c>
      <c r="I117" s="26">
        <v>2.3000000000000001E-4</v>
      </c>
      <c r="J117" s="26">
        <v>2.323E-3</v>
      </c>
    </row>
    <row r="118" spans="1:10" ht="13.5" customHeight="1">
      <c r="A118" s="29">
        <v>67</v>
      </c>
      <c r="B118" s="28" t="s">
        <v>23</v>
      </c>
      <c r="C118" s="28" t="s">
        <v>109</v>
      </c>
      <c r="D118" s="28" t="s">
        <v>108</v>
      </c>
      <c r="E118" s="28" t="s">
        <v>68</v>
      </c>
      <c r="F118" s="26">
        <v>10.1</v>
      </c>
      <c r="G118" s="27"/>
      <c r="H118" s="27">
        <f t="shared" si="10"/>
        <v>0</v>
      </c>
      <c r="I118" s="26">
        <v>4.2000000000000002E-4</v>
      </c>
      <c r="J118" s="26">
        <v>4.2420000000000001E-3</v>
      </c>
    </row>
    <row r="119" spans="1:10" ht="13.5" customHeight="1">
      <c r="A119" s="29">
        <v>68</v>
      </c>
      <c r="B119" s="28" t="s">
        <v>23</v>
      </c>
      <c r="C119" s="28" t="s">
        <v>107</v>
      </c>
      <c r="D119" s="28" t="s">
        <v>106</v>
      </c>
      <c r="E119" s="28" t="s">
        <v>88</v>
      </c>
      <c r="F119" s="26">
        <v>110</v>
      </c>
      <c r="G119" s="27"/>
      <c r="H119" s="27">
        <f t="shared" si="10"/>
        <v>0</v>
      </c>
      <c r="I119" s="26">
        <v>1.0000000000000001E-5</v>
      </c>
      <c r="J119" s="26">
        <v>1.1000000000000001E-3</v>
      </c>
    </row>
    <row r="120" spans="1:10" ht="13.5" customHeight="1">
      <c r="A120" s="35"/>
      <c r="B120" s="34"/>
      <c r="C120" s="34"/>
      <c r="D120" s="34" t="s">
        <v>105</v>
      </c>
      <c r="E120" s="34"/>
      <c r="F120" s="32">
        <v>110</v>
      </c>
      <c r="G120" s="33"/>
      <c r="H120" s="33"/>
      <c r="I120" s="32"/>
      <c r="J120" s="32"/>
    </row>
    <row r="121" spans="1:10" ht="13.5" customHeight="1">
      <c r="A121" s="29">
        <v>69</v>
      </c>
      <c r="B121" s="28" t="s">
        <v>23</v>
      </c>
      <c r="C121" s="28" t="s">
        <v>104</v>
      </c>
      <c r="D121" s="28" t="s">
        <v>103</v>
      </c>
      <c r="E121" s="28" t="s">
        <v>88</v>
      </c>
      <c r="F121" s="26">
        <v>110</v>
      </c>
      <c r="G121" s="27"/>
      <c r="H121" s="27">
        <f t="shared" ref="H121:H123" si="11">F121*G121</f>
        <v>0</v>
      </c>
      <c r="I121" s="26">
        <v>2.0000000000000002E-5</v>
      </c>
      <c r="J121" s="26">
        <v>2.2000000000000001E-3</v>
      </c>
    </row>
    <row r="122" spans="1:10" ht="13.5" customHeight="1">
      <c r="A122" s="29">
        <v>70</v>
      </c>
      <c r="B122" s="28" t="s">
        <v>23</v>
      </c>
      <c r="C122" s="28" t="s">
        <v>102</v>
      </c>
      <c r="D122" s="28" t="s">
        <v>101</v>
      </c>
      <c r="E122" s="28" t="s">
        <v>88</v>
      </c>
      <c r="F122" s="26">
        <v>110</v>
      </c>
      <c r="G122" s="27"/>
      <c r="H122" s="27">
        <f t="shared" si="11"/>
        <v>0</v>
      </c>
      <c r="I122" s="26">
        <v>1.6000000000000001E-4</v>
      </c>
      <c r="J122" s="26">
        <v>1.7600000000000001E-2</v>
      </c>
    </row>
    <row r="123" spans="1:10" ht="24" customHeight="1">
      <c r="A123" s="29">
        <v>71</v>
      </c>
      <c r="B123" s="28" t="s">
        <v>23</v>
      </c>
      <c r="C123" s="28" t="s">
        <v>100</v>
      </c>
      <c r="D123" s="28" t="s">
        <v>99</v>
      </c>
      <c r="E123" s="28" t="s">
        <v>68</v>
      </c>
      <c r="F123" s="26">
        <v>135.458</v>
      </c>
      <c r="G123" s="27"/>
      <c r="H123" s="27">
        <f t="shared" si="11"/>
        <v>0</v>
      </c>
      <c r="I123" s="26">
        <v>1.2E-4</v>
      </c>
      <c r="J123" s="26">
        <v>1.6254959999999999E-2</v>
      </c>
    </row>
    <row r="124" spans="1:10" ht="13.5" customHeight="1">
      <c r="A124" s="35"/>
      <c r="B124" s="34"/>
      <c r="C124" s="34"/>
      <c r="D124" s="34" t="s">
        <v>98</v>
      </c>
      <c r="E124" s="34"/>
      <c r="F124" s="32">
        <v>135.458</v>
      </c>
      <c r="G124" s="33"/>
      <c r="H124" s="33"/>
      <c r="I124" s="32"/>
      <c r="J124" s="32"/>
    </row>
    <row r="125" spans="1:10" ht="24" customHeight="1">
      <c r="A125" s="29">
        <v>72</v>
      </c>
      <c r="B125" s="28" t="s">
        <v>23</v>
      </c>
      <c r="C125" s="28" t="s">
        <v>97</v>
      </c>
      <c r="D125" s="28" t="s">
        <v>96</v>
      </c>
      <c r="E125" s="28" t="s">
        <v>68</v>
      </c>
      <c r="F125" s="26">
        <v>135.458</v>
      </c>
      <c r="G125" s="27"/>
      <c r="H125" s="27">
        <f t="shared" ref="H125:H127" si="12">F125*G125</f>
        <v>0</v>
      </c>
      <c r="I125" s="26">
        <v>4.8000000000000001E-4</v>
      </c>
      <c r="J125" s="26">
        <v>6.5019839999999995E-2</v>
      </c>
    </row>
    <row r="126" spans="1:10" ht="24" customHeight="1">
      <c r="A126" s="29">
        <v>73</v>
      </c>
      <c r="B126" s="28" t="s">
        <v>23</v>
      </c>
      <c r="C126" s="28" t="s">
        <v>95</v>
      </c>
      <c r="D126" s="28" t="s">
        <v>94</v>
      </c>
      <c r="E126" s="28" t="s">
        <v>68</v>
      </c>
      <c r="F126" s="26">
        <v>135.458</v>
      </c>
      <c r="G126" s="27"/>
      <c r="H126" s="27">
        <f t="shared" si="12"/>
        <v>0</v>
      </c>
      <c r="I126" s="26">
        <v>2.5000000000000001E-3</v>
      </c>
      <c r="J126" s="26">
        <v>0.33864499999999997</v>
      </c>
    </row>
    <row r="127" spans="1:10" ht="24" customHeight="1">
      <c r="A127" s="29">
        <v>74</v>
      </c>
      <c r="B127" s="28" t="s">
        <v>23</v>
      </c>
      <c r="C127" s="28" t="s">
        <v>93</v>
      </c>
      <c r="D127" s="28" t="s">
        <v>92</v>
      </c>
      <c r="E127" s="28" t="s">
        <v>88</v>
      </c>
      <c r="F127" s="26">
        <v>76.75</v>
      </c>
      <c r="G127" s="27"/>
      <c r="H127" s="27">
        <f t="shared" si="12"/>
        <v>0</v>
      </c>
      <c r="I127" s="26">
        <v>5.0000000000000002E-5</v>
      </c>
      <c r="J127" s="26">
        <v>3.8375000000000002E-3</v>
      </c>
    </row>
    <row r="128" spans="1:10" ht="13.5" customHeight="1">
      <c r="A128" s="35"/>
      <c r="B128" s="34"/>
      <c r="C128" s="34"/>
      <c r="D128" s="34" t="s">
        <v>91</v>
      </c>
      <c r="E128" s="34"/>
      <c r="F128" s="32">
        <v>76.75</v>
      </c>
      <c r="G128" s="33"/>
      <c r="H128" s="33"/>
      <c r="I128" s="32"/>
      <c r="J128" s="32"/>
    </row>
    <row r="129" spans="1:10" ht="24" customHeight="1">
      <c r="A129" s="29">
        <v>75</v>
      </c>
      <c r="B129" s="28" t="s">
        <v>23</v>
      </c>
      <c r="C129" s="28" t="s">
        <v>90</v>
      </c>
      <c r="D129" s="28" t="s">
        <v>89</v>
      </c>
      <c r="E129" s="28" t="s">
        <v>88</v>
      </c>
      <c r="F129" s="26">
        <v>84.75</v>
      </c>
      <c r="G129" s="27"/>
      <c r="H129" s="27">
        <f>F129*G129</f>
        <v>0</v>
      </c>
      <c r="I129" s="26">
        <v>0</v>
      </c>
      <c r="J129" s="26">
        <v>0</v>
      </c>
    </row>
    <row r="130" spans="1:10" ht="28.5" customHeight="1">
      <c r="A130" s="44"/>
      <c r="B130" s="13"/>
      <c r="C130" s="13" t="s">
        <v>21</v>
      </c>
      <c r="D130" s="13" t="s">
        <v>20</v>
      </c>
      <c r="E130" s="13"/>
      <c r="F130" s="11"/>
      <c r="G130" s="12"/>
      <c r="H130" s="12">
        <f>SUM(H131:H144)</f>
        <v>0</v>
      </c>
      <c r="I130" s="11"/>
      <c r="J130" s="11">
        <v>0.20909530000000001</v>
      </c>
    </row>
    <row r="131" spans="1:10" ht="24" customHeight="1">
      <c r="A131" s="29">
        <v>76</v>
      </c>
      <c r="B131" s="28" t="s">
        <v>21</v>
      </c>
      <c r="C131" s="28" t="s">
        <v>87</v>
      </c>
      <c r="D131" s="28" t="s">
        <v>86</v>
      </c>
      <c r="E131" s="28" t="s">
        <v>68</v>
      </c>
      <c r="F131" s="26">
        <v>57.558999999999997</v>
      </c>
      <c r="G131" s="27"/>
      <c r="H131" s="27">
        <f t="shared" ref="H131:H132" si="13">F131*G131</f>
        <v>0</v>
      </c>
      <c r="I131" s="26">
        <v>0</v>
      </c>
      <c r="J131" s="26">
        <v>0</v>
      </c>
    </row>
    <row r="132" spans="1:10" ht="24" customHeight="1">
      <c r="A132" s="29">
        <v>77</v>
      </c>
      <c r="B132" s="28" t="s">
        <v>21</v>
      </c>
      <c r="C132" s="28" t="s">
        <v>85</v>
      </c>
      <c r="D132" s="28" t="s">
        <v>84</v>
      </c>
      <c r="E132" s="28" t="s">
        <v>68</v>
      </c>
      <c r="F132" s="26">
        <v>270.69600000000003</v>
      </c>
      <c r="G132" s="27"/>
      <c r="H132" s="27">
        <f t="shared" si="13"/>
        <v>0</v>
      </c>
      <c r="I132" s="26">
        <v>0</v>
      </c>
      <c r="J132" s="26">
        <v>0</v>
      </c>
    </row>
    <row r="133" spans="1:10" ht="13.5" customHeight="1">
      <c r="A133" s="35"/>
      <c r="B133" s="34"/>
      <c r="C133" s="34"/>
      <c r="D133" s="34" t="s">
        <v>83</v>
      </c>
      <c r="E133" s="34"/>
      <c r="F133" s="32">
        <v>270.69600000000003</v>
      </c>
      <c r="G133" s="33"/>
      <c r="H133" s="33"/>
      <c r="I133" s="32"/>
      <c r="J133" s="32"/>
    </row>
    <row r="134" spans="1:10" ht="13.5" customHeight="1">
      <c r="A134" s="29">
        <v>78</v>
      </c>
      <c r="B134" s="28" t="s">
        <v>21</v>
      </c>
      <c r="C134" s="28" t="s">
        <v>82</v>
      </c>
      <c r="D134" s="28" t="s">
        <v>81</v>
      </c>
      <c r="E134" s="28" t="s">
        <v>68</v>
      </c>
      <c r="F134" s="26">
        <v>57.558999999999997</v>
      </c>
      <c r="G134" s="27"/>
      <c r="H134" s="27">
        <f>F134*G134</f>
        <v>0</v>
      </c>
      <c r="I134" s="26">
        <v>0</v>
      </c>
      <c r="J134" s="26">
        <v>0</v>
      </c>
    </row>
    <row r="135" spans="1:10" ht="13.5" customHeight="1">
      <c r="A135" s="35"/>
      <c r="B135" s="34"/>
      <c r="C135" s="34"/>
      <c r="D135" s="34" t="s">
        <v>80</v>
      </c>
      <c r="E135" s="34"/>
      <c r="F135" s="32">
        <v>57.558999999999997</v>
      </c>
      <c r="G135" s="33"/>
      <c r="H135" s="33"/>
      <c r="I135" s="32"/>
      <c r="J135" s="32"/>
    </row>
    <row r="136" spans="1:10" ht="24" customHeight="1">
      <c r="A136" s="29">
        <v>79</v>
      </c>
      <c r="B136" s="28" t="s">
        <v>21</v>
      </c>
      <c r="C136" s="28" t="s">
        <v>79</v>
      </c>
      <c r="D136" s="28" t="s">
        <v>78</v>
      </c>
      <c r="E136" s="28" t="s">
        <v>68</v>
      </c>
      <c r="F136" s="26">
        <v>454.55500000000001</v>
      </c>
      <c r="G136" s="27"/>
      <c r="H136" s="27">
        <f>F136*G136</f>
        <v>0</v>
      </c>
      <c r="I136" s="26">
        <v>2.0000000000000001E-4</v>
      </c>
      <c r="J136" s="26">
        <v>9.0911000000000006E-2</v>
      </c>
    </row>
    <row r="137" spans="1:10" ht="13.5" customHeight="1">
      <c r="A137" s="43"/>
      <c r="B137" s="42"/>
      <c r="C137" s="42"/>
      <c r="D137" s="42" t="s">
        <v>77</v>
      </c>
      <c r="E137" s="42"/>
      <c r="F137" s="40"/>
      <c r="G137" s="41"/>
      <c r="H137" s="41"/>
      <c r="I137" s="40"/>
      <c r="J137" s="40"/>
    </row>
    <row r="138" spans="1:10" ht="13.5" customHeight="1">
      <c r="A138" s="35"/>
      <c r="B138" s="34"/>
      <c r="C138" s="34"/>
      <c r="D138" s="34" t="s">
        <v>71</v>
      </c>
      <c r="E138" s="34"/>
      <c r="F138" s="32">
        <v>270.69600000000003</v>
      </c>
      <c r="G138" s="33"/>
      <c r="H138" s="33"/>
      <c r="I138" s="32"/>
      <c r="J138" s="32"/>
    </row>
    <row r="139" spans="1:10" ht="13.5" customHeight="1">
      <c r="A139" s="43"/>
      <c r="B139" s="42"/>
      <c r="C139" s="42"/>
      <c r="D139" s="42" t="s">
        <v>76</v>
      </c>
      <c r="E139" s="42"/>
      <c r="F139" s="40"/>
      <c r="G139" s="41"/>
      <c r="H139" s="41"/>
      <c r="I139" s="40"/>
      <c r="J139" s="40"/>
    </row>
    <row r="140" spans="1:10" ht="13.5" customHeight="1">
      <c r="A140" s="35"/>
      <c r="B140" s="34"/>
      <c r="C140" s="34"/>
      <c r="D140" s="34" t="s">
        <v>75</v>
      </c>
      <c r="E140" s="34"/>
      <c r="F140" s="32">
        <v>183.85900000000001</v>
      </c>
      <c r="G140" s="33"/>
      <c r="H140" s="33"/>
      <c r="I140" s="32"/>
      <c r="J140" s="32"/>
    </row>
    <row r="141" spans="1:10" ht="13.5" customHeight="1">
      <c r="A141" s="39"/>
      <c r="B141" s="38"/>
      <c r="C141" s="38"/>
      <c r="D141" s="38" t="s">
        <v>74</v>
      </c>
      <c r="E141" s="38"/>
      <c r="F141" s="36">
        <v>454.55500000000001</v>
      </c>
      <c r="G141" s="37"/>
      <c r="H141" s="37"/>
      <c r="I141" s="36"/>
      <c r="J141" s="36"/>
    </row>
    <row r="142" spans="1:10" ht="24" customHeight="1">
      <c r="A142" s="29">
        <v>80</v>
      </c>
      <c r="B142" s="28" t="s">
        <v>21</v>
      </c>
      <c r="C142" s="28" t="s">
        <v>73</v>
      </c>
      <c r="D142" s="28" t="s">
        <v>72</v>
      </c>
      <c r="E142" s="28" t="s">
        <v>68</v>
      </c>
      <c r="F142" s="26">
        <v>270.69600000000003</v>
      </c>
      <c r="G142" s="27"/>
      <c r="H142" s="27">
        <f>F142*G142</f>
        <v>0</v>
      </c>
      <c r="I142" s="26">
        <v>2.5999999999999998E-4</v>
      </c>
      <c r="J142" s="26">
        <v>7.0380960000000006E-2</v>
      </c>
    </row>
    <row r="143" spans="1:10" ht="13.5" customHeight="1">
      <c r="A143" s="35"/>
      <c r="B143" s="34"/>
      <c r="C143" s="34"/>
      <c r="D143" s="34" t="s">
        <v>71</v>
      </c>
      <c r="E143" s="34"/>
      <c r="F143" s="32">
        <v>270.69600000000003</v>
      </c>
      <c r="G143" s="33"/>
      <c r="H143" s="33"/>
      <c r="I143" s="32"/>
      <c r="J143" s="32"/>
    </row>
    <row r="144" spans="1:10" ht="24" customHeight="1">
      <c r="A144" s="29">
        <v>81</v>
      </c>
      <c r="B144" s="28" t="s">
        <v>21</v>
      </c>
      <c r="C144" s="28" t="s">
        <v>70</v>
      </c>
      <c r="D144" s="28" t="s">
        <v>69</v>
      </c>
      <c r="E144" s="28" t="s">
        <v>68</v>
      </c>
      <c r="F144" s="26">
        <v>183.85900000000001</v>
      </c>
      <c r="G144" s="27"/>
      <c r="H144" s="27">
        <f>F144*G144</f>
        <v>0</v>
      </c>
      <c r="I144" s="26">
        <v>2.5999999999999998E-4</v>
      </c>
      <c r="J144" s="26">
        <v>4.780334E-2</v>
      </c>
    </row>
    <row r="145" spans="1:10" ht="13.5" customHeight="1">
      <c r="A145" s="35"/>
      <c r="B145" s="34"/>
      <c r="C145" s="34"/>
      <c r="D145" s="34" t="s">
        <v>67</v>
      </c>
      <c r="E145" s="34"/>
      <c r="F145" s="32">
        <v>183.85900000000001</v>
      </c>
      <c r="G145" s="33"/>
      <c r="H145" s="33"/>
      <c r="I145" s="32"/>
      <c r="J145" s="32"/>
    </row>
    <row r="146" spans="1:10" ht="28.5" customHeight="1">
      <c r="A146" s="31"/>
      <c r="B146" s="10"/>
      <c r="C146" s="10" t="s">
        <v>19</v>
      </c>
      <c r="D146" s="10" t="s">
        <v>18</v>
      </c>
      <c r="E146" s="10"/>
      <c r="F146" s="8"/>
      <c r="G146" s="9"/>
      <c r="H146" s="9">
        <f>H147</f>
        <v>0</v>
      </c>
      <c r="I146" s="8"/>
      <c r="J146" s="8">
        <v>0</v>
      </c>
    </row>
    <row r="147" spans="1:10" ht="28.5" customHeight="1">
      <c r="A147" s="30"/>
      <c r="B147" s="7"/>
      <c r="C147" s="7" t="s">
        <v>17</v>
      </c>
      <c r="D147" s="7" t="s">
        <v>3</v>
      </c>
      <c r="E147" s="7"/>
      <c r="F147" s="5"/>
      <c r="G147" s="6"/>
      <c r="H147" s="6">
        <f>SUM(H148:H152)</f>
        <v>0</v>
      </c>
      <c r="I147" s="5"/>
      <c r="J147" s="5">
        <v>0</v>
      </c>
    </row>
    <row r="148" spans="1:10" ht="13.5" customHeight="1">
      <c r="A148" s="29">
        <v>82</v>
      </c>
      <c r="B148" s="28" t="s">
        <v>57</v>
      </c>
      <c r="C148" s="28" t="s">
        <v>66</v>
      </c>
      <c r="D148" s="28" t="s">
        <v>65</v>
      </c>
      <c r="E148" s="28" t="s">
        <v>64</v>
      </c>
      <c r="F148" s="26">
        <v>1</v>
      </c>
      <c r="G148" s="27"/>
      <c r="H148" s="27">
        <f t="shared" ref="H148:H152" si="14">F148*G148</f>
        <v>0</v>
      </c>
      <c r="I148" s="26">
        <v>0</v>
      </c>
      <c r="J148" s="26">
        <v>0</v>
      </c>
    </row>
    <row r="149" spans="1:10" ht="13.5" customHeight="1">
      <c r="A149" s="29">
        <v>83</v>
      </c>
      <c r="B149" s="28" t="s">
        <v>57</v>
      </c>
      <c r="C149" s="28" t="s">
        <v>63</v>
      </c>
      <c r="D149" s="28" t="s">
        <v>62</v>
      </c>
      <c r="E149" s="28" t="s">
        <v>54</v>
      </c>
      <c r="F149" s="26">
        <v>1</v>
      </c>
      <c r="G149" s="27"/>
      <c r="H149" s="27">
        <f t="shared" si="14"/>
        <v>0</v>
      </c>
      <c r="I149" s="26">
        <v>0</v>
      </c>
      <c r="J149" s="26">
        <v>0</v>
      </c>
    </row>
    <row r="150" spans="1:10" ht="13.5" customHeight="1">
      <c r="A150" s="29">
        <v>84</v>
      </c>
      <c r="B150" s="28" t="s">
        <v>57</v>
      </c>
      <c r="C150" s="28" t="s">
        <v>61</v>
      </c>
      <c r="D150" s="28" t="s">
        <v>60</v>
      </c>
      <c r="E150" s="28" t="s">
        <v>54</v>
      </c>
      <c r="F150" s="26">
        <v>1</v>
      </c>
      <c r="G150" s="27"/>
      <c r="H150" s="27">
        <f t="shared" si="14"/>
        <v>0</v>
      </c>
      <c r="I150" s="26">
        <v>0</v>
      </c>
      <c r="J150" s="26">
        <v>0</v>
      </c>
    </row>
    <row r="151" spans="1:10" ht="13.5" customHeight="1">
      <c r="A151" s="29">
        <v>85</v>
      </c>
      <c r="B151" s="28" t="s">
        <v>57</v>
      </c>
      <c r="C151" s="28" t="s">
        <v>59</v>
      </c>
      <c r="D151" s="28" t="s">
        <v>58</v>
      </c>
      <c r="E151" s="28" t="s">
        <v>54</v>
      </c>
      <c r="F151" s="26">
        <v>1</v>
      </c>
      <c r="G151" s="27"/>
      <c r="H151" s="27">
        <f t="shared" si="14"/>
        <v>0</v>
      </c>
      <c r="I151" s="26">
        <v>0</v>
      </c>
      <c r="J151" s="26">
        <v>0</v>
      </c>
    </row>
    <row r="152" spans="1:10" ht="13.5" customHeight="1">
      <c r="A152" s="29">
        <v>86</v>
      </c>
      <c r="B152" s="28" t="s">
        <v>57</v>
      </c>
      <c r="C152" s="28" t="s">
        <v>56</v>
      </c>
      <c r="D152" s="28" t="s">
        <v>55</v>
      </c>
      <c r="E152" s="28" t="s">
        <v>54</v>
      </c>
      <c r="F152" s="26">
        <v>1</v>
      </c>
      <c r="G152" s="27"/>
      <c r="H152" s="27">
        <f t="shared" si="14"/>
        <v>0</v>
      </c>
      <c r="I152" s="26">
        <v>0</v>
      </c>
      <c r="J152" s="26">
        <v>0</v>
      </c>
    </row>
    <row r="153" spans="1:10" ht="30.75" customHeight="1">
      <c r="A153" s="25"/>
      <c r="B153" s="4"/>
      <c r="C153" s="4"/>
      <c r="D153" s="4" t="s">
        <v>16</v>
      </c>
      <c r="E153" s="4"/>
      <c r="F153" s="2"/>
      <c r="G153" s="3"/>
      <c r="H153" s="3">
        <f>H14+H54+H146</f>
        <v>0</v>
      </c>
      <c r="I153" s="2"/>
      <c r="J153" s="2">
        <v>21.57380289</v>
      </c>
    </row>
  </sheetData>
  <mergeCells count="2">
    <mergeCell ref="A1:J1"/>
    <mergeCell ref="A10:J10"/>
  </mergeCells>
  <pageMargins left="0.39370078740157483" right="0.39370078740157483" top="0.78740157480314965" bottom="0.78740157480314965" header="0" footer="0"/>
  <pageSetup paperSize="9" scale="87" fitToHeight="100" orientation="landscape" verticalDpi="0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AFD6-7BAA-4A2D-A6E6-5B44BC0B6A24}">
  <sheetPr>
    <pageSetUpPr fitToPage="1"/>
  </sheetPr>
  <dimension ref="A1:BA69"/>
  <sheetViews>
    <sheetView showGridLines="0" zoomScaleNormal="100" workbookViewId="0">
      <pane ySplit="1" topLeftCell="A2" activePane="bottomLeft" state="frozen"/>
      <selection pane="bottomLeft" activeCell="E13" sqref="E13"/>
    </sheetView>
  </sheetViews>
  <sheetFormatPr defaultColWidth="9.109375" defaultRowHeight="14.4"/>
  <cols>
    <col min="1" max="5" width="9.109375" style="55"/>
    <col min="6" max="6" width="29.109375" style="55" customWidth="1"/>
    <col min="7" max="7" width="9.109375" style="55"/>
    <col min="8" max="8" width="9.109375" style="57"/>
    <col min="9" max="9" width="9.109375" style="56"/>
    <col min="10" max="10" width="15.88671875" style="56" customWidth="1"/>
    <col min="11" max="16384" width="9.109375" style="55"/>
  </cols>
  <sheetData>
    <row r="1" spans="1:51" ht="37.200000000000003" customHeight="1">
      <c r="AH1" s="78" t="s">
        <v>346</v>
      </c>
    </row>
    <row r="2" spans="1:51" s="77" customFormat="1" ht="7.2" customHeight="1">
      <c r="B2" s="112"/>
      <c r="C2" s="113"/>
      <c r="D2" s="113"/>
      <c r="E2" s="113"/>
      <c r="F2" s="113"/>
      <c r="G2" s="113"/>
      <c r="H2" s="114"/>
      <c r="I2" s="115"/>
      <c r="J2" s="115"/>
      <c r="K2" s="116"/>
    </row>
    <row r="3" spans="1:51" ht="37.200000000000003" customHeight="1">
      <c r="A3" s="77"/>
      <c r="B3" s="80"/>
      <c r="C3" s="117" t="s">
        <v>345</v>
      </c>
      <c r="D3" s="77"/>
      <c r="E3" s="77"/>
      <c r="F3" s="77"/>
      <c r="G3" s="77"/>
      <c r="H3" s="118"/>
      <c r="I3" s="119"/>
      <c r="J3" s="119"/>
      <c r="K3" s="102"/>
    </row>
    <row r="4" spans="1:51" ht="7.2" customHeight="1">
      <c r="A4" s="77"/>
      <c r="B4" s="80"/>
      <c r="C4" s="77"/>
      <c r="D4" s="77"/>
      <c r="E4" s="77"/>
      <c r="F4" s="77"/>
      <c r="G4" s="77"/>
      <c r="H4" s="118"/>
      <c r="I4" s="119"/>
      <c r="J4" s="119"/>
      <c r="K4" s="102"/>
    </row>
    <row r="5" spans="1:51" ht="14.7" customHeight="1">
      <c r="A5" s="77"/>
      <c r="B5" s="80"/>
      <c r="C5" s="120" t="s">
        <v>285</v>
      </c>
      <c r="D5" s="77"/>
      <c r="E5" s="77" t="s">
        <v>344</v>
      </c>
      <c r="F5" s="77"/>
      <c r="G5" s="77"/>
      <c r="H5" s="118"/>
      <c r="I5" s="119"/>
      <c r="J5" s="119"/>
      <c r="K5" s="102"/>
    </row>
    <row r="6" spans="1:51" ht="22.5" customHeight="1">
      <c r="A6" s="77"/>
      <c r="B6" s="80"/>
      <c r="C6" s="77"/>
      <c r="D6" s="77"/>
      <c r="E6" s="150"/>
      <c r="F6" s="150"/>
      <c r="G6" s="150"/>
      <c r="H6" s="150"/>
      <c r="I6" s="119"/>
      <c r="J6" s="119"/>
      <c r="K6" s="102"/>
    </row>
    <row r="7" spans="1:51" ht="14.7" customHeight="1">
      <c r="A7" s="77"/>
      <c r="B7" s="80"/>
      <c r="C7" s="120" t="s">
        <v>343</v>
      </c>
      <c r="D7" s="77"/>
      <c r="E7" s="77"/>
      <c r="F7" s="77"/>
      <c r="G7" s="77"/>
      <c r="H7" s="118"/>
      <c r="I7" s="119"/>
      <c r="J7" s="119"/>
      <c r="K7" s="102"/>
    </row>
    <row r="8" spans="1:51" ht="23.25" customHeight="1">
      <c r="A8" s="77"/>
      <c r="B8" s="80"/>
      <c r="C8" s="77"/>
      <c r="D8" s="77"/>
      <c r="E8" s="151" t="s">
        <v>342</v>
      </c>
      <c r="F8" s="151"/>
      <c r="G8" s="151"/>
      <c r="H8" s="151"/>
      <c r="I8" s="119"/>
      <c r="J8" s="119"/>
      <c r="K8" s="102"/>
    </row>
    <row r="9" spans="1:51" ht="7.2" customHeight="1">
      <c r="A9" s="77"/>
      <c r="B9" s="80"/>
      <c r="C9" s="77"/>
      <c r="D9" s="77"/>
      <c r="E9" s="77"/>
      <c r="F9" s="77"/>
      <c r="G9" s="77"/>
      <c r="H9" s="118"/>
      <c r="I9" s="119"/>
      <c r="J9" s="119"/>
      <c r="K9" s="102"/>
    </row>
    <row r="10" spans="1:51" ht="18" customHeight="1">
      <c r="A10" s="77"/>
      <c r="B10" s="80"/>
      <c r="C10" s="120" t="s">
        <v>284</v>
      </c>
      <c r="D10" s="77"/>
      <c r="E10" s="77" t="s">
        <v>341</v>
      </c>
      <c r="F10" s="121"/>
      <c r="G10" s="77"/>
      <c r="H10" s="118"/>
      <c r="I10" s="122" t="s">
        <v>428</v>
      </c>
      <c r="J10" s="123"/>
      <c r="K10" s="102"/>
    </row>
    <row r="11" spans="1:51" ht="7.2" customHeight="1">
      <c r="A11" s="77"/>
      <c r="B11" s="80"/>
      <c r="C11" s="77"/>
      <c r="D11" s="77"/>
      <c r="E11" s="77"/>
      <c r="F11" s="77"/>
      <c r="G11" s="77"/>
      <c r="H11" s="118"/>
      <c r="I11" s="119"/>
      <c r="J11" s="119"/>
      <c r="K11" s="102"/>
    </row>
    <row r="12" spans="1:51">
      <c r="A12" s="77"/>
      <c r="B12" s="80"/>
      <c r="C12" s="120" t="s">
        <v>283</v>
      </c>
      <c r="D12" s="77"/>
      <c r="E12" s="77" t="s">
        <v>434</v>
      </c>
      <c r="F12" s="121"/>
      <c r="G12" s="77"/>
      <c r="H12" s="118"/>
      <c r="I12" s="122"/>
      <c r="J12" s="123"/>
      <c r="K12" s="102"/>
    </row>
    <row r="13" spans="1:51" ht="14.7" customHeight="1">
      <c r="A13" s="77"/>
      <c r="B13" s="80"/>
      <c r="C13" s="120" t="s">
        <v>282</v>
      </c>
      <c r="D13" s="77"/>
      <c r="E13" s="77"/>
      <c r="F13" s="121"/>
      <c r="G13" s="77"/>
      <c r="H13" s="118"/>
      <c r="I13" s="119"/>
      <c r="J13" s="119"/>
      <c r="K13" s="102"/>
    </row>
    <row r="14" spans="1:51" ht="10.35" customHeight="1">
      <c r="A14" s="77"/>
      <c r="B14" s="80"/>
      <c r="C14" s="77"/>
      <c r="D14" s="77"/>
      <c r="E14" s="77"/>
      <c r="F14" s="77"/>
      <c r="G14" s="77"/>
      <c r="H14" s="118"/>
      <c r="I14" s="119"/>
      <c r="J14" s="119"/>
      <c r="K14" s="102"/>
    </row>
    <row r="15" spans="1:51" s="94" customFormat="1" ht="44.25" customHeight="1">
      <c r="B15" s="95"/>
      <c r="C15" s="101" t="s">
        <v>340</v>
      </c>
      <c r="D15" s="100" t="s">
        <v>281</v>
      </c>
      <c r="E15" s="100" t="s">
        <v>48</v>
      </c>
      <c r="F15" s="100" t="s">
        <v>47</v>
      </c>
      <c r="G15" s="100" t="s">
        <v>276</v>
      </c>
      <c r="H15" s="99" t="s">
        <v>339</v>
      </c>
      <c r="I15" s="98" t="s">
        <v>338</v>
      </c>
      <c r="J15" s="97" t="s">
        <v>337</v>
      </c>
      <c r="K15" s="96" t="s">
        <v>336</v>
      </c>
    </row>
    <row r="16" spans="1:51" s="88" customFormat="1" ht="19.95" customHeight="1">
      <c r="B16" s="92"/>
      <c r="C16" s="124"/>
      <c r="D16" s="125"/>
      <c r="E16" s="126"/>
      <c r="F16" s="126"/>
      <c r="G16" s="124"/>
      <c r="H16" s="127"/>
      <c r="I16" s="128"/>
      <c r="J16" s="129"/>
      <c r="K16" s="93"/>
      <c r="AF16" s="90" t="s">
        <v>0</v>
      </c>
      <c r="AH16" s="91" t="s">
        <v>15</v>
      </c>
      <c r="AI16" s="91" t="s">
        <v>0</v>
      </c>
      <c r="AM16" s="90" t="s">
        <v>292</v>
      </c>
      <c r="AY16" s="89">
        <f>SUM(AY17:AY59)</f>
        <v>0</v>
      </c>
    </row>
    <row r="17" spans="2:53" s="77" customFormat="1" ht="22.5" customHeight="1">
      <c r="B17" s="87"/>
      <c r="C17" s="86" t="s">
        <v>0</v>
      </c>
      <c r="D17" s="86" t="s">
        <v>289</v>
      </c>
      <c r="E17" s="85"/>
      <c r="F17" s="84" t="s">
        <v>335</v>
      </c>
      <c r="G17" s="83" t="s">
        <v>300</v>
      </c>
      <c r="H17" s="82">
        <v>1</v>
      </c>
      <c r="I17" s="65"/>
      <c r="J17" s="65">
        <f>J28</f>
        <v>0</v>
      </c>
      <c r="K17" s="81"/>
      <c r="AF17" s="78" t="s">
        <v>9</v>
      </c>
      <c r="AH17" s="78" t="s">
        <v>289</v>
      </c>
      <c r="AI17" s="78" t="s">
        <v>4</v>
      </c>
      <c r="AM17" s="78" t="s">
        <v>292</v>
      </c>
      <c r="AS17" s="79" t="e">
        <f>IF(#REF!="základní",J17,0)</f>
        <v>#REF!</v>
      </c>
      <c r="AT17" s="79" t="e">
        <f>IF(#REF!="snížená",J17,0)</f>
        <v>#REF!</v>
      </c>
      <c r="AU17" s="79" t="e">
        <f>IF(#REF!="zákl. přenesená",J17,0)</f>
        <v>#REF!</v>
      </c>
      <c r="AV17" s="79" t="e">
        <f>IF(#REF!="sníž. přenesená",J17,0)</f>
        <v>#REF!</v>
      </c>
      <c r="AW17" s="79" t="e">
        <f>IF(#REF!="nulová",J17,0)</f>
        <v>#REF!</v>
      </c>
      <c r="AX17" s="78" t="s">
        <v>0</v>
      </c>
      <c r="AY17" s="79">
        <f>ROUND(I17*H17,2)</f>
        <v>0</v>
      </c>
      <c r="AZ17" s="78" t="s">
        <v>9</v>
      </c>
      <c r="BA17" s="78" t="s">
        <v>334</v>
      </c>
    </row>
    <row r="18" spans="2:53" s="73" customFormat="1" ht="22.5" customHeight="1">
      <c r="B18" s="75"/>
      <c r="C18" s="130"/>
      <c r="D18" s="64" t="s">
        <v>294</v>
      </c>
      <c r="E18" s="131"/>
      <c r="F18" s="132" t="s">
        <v>0</v>
      </c>
      <c r="G18" s="130"/>
      <c r="H18" s="133"/>
      <c r="I18" s="134"/>
      <c r="J18" s="134"/>
      <c r="K18" s="76"/>
      <c r="AH18" s="74" t="s">
        <v>294</v>
      </c>
      <c r="AI18" s="74" t="s">
        <v>4</v>
      </c>
      <c r="AJ18" s="73" t="s">
        <v>4</v>
      </c>
      <c r="AK18" s="73" t="s">
        <v>293</v>
      </c>
      <c r="AL18" s="73" t="s">
        <v>295</v>
      </c>
      <c r="AM18" s="74" t="s">
        <v>292</v>
      </c>
    </row>
    <row r="19" spans="2:53" s="71" customFormat="1" ht="22.5" customHeight="1">
      <c r="B19" s="72"/>
      <c r="C19" s="107"/>
      <c r="D19" s="64" t="s">
        <v>294</v>
      </c>
      <c r="E19" s="109"/>
      <c r="F19" s="135" t="s">
        <v>333</v>
      </c>
      <c r="G19" s="107" t="s">
        <v>303</v>
      </c>
      <c r="H19" s="110">
        <v>4</v>
      </c>
      <c r="I19" s="111"/>
      <c r="J19" s="111">
        <f>H19*I19</f>
        <v>0</v>
      </c>
      <c r="K19" s="66"/>
      <c r="AH19" s="70" t="s">
        <v>294</v>
      </c>
      <c r="AI19" s="70" t="s">
        <v>4</v>
      </c>
      <c r="AJ19" s="71" t="s">
        <v>0</v>
      </c>
      <c r="AK19" s="71" t="s">
        <v>293</v>
      </c>
      <c r="AL19" s="71" t="s">
        <v>295</v>
      </c>
      <c r="AM19" s="70" t="s">
        <v>292</v>
      </c>
    </row>
    <row r="20" spans="2:53" s="71" customFormat="1" ht="22.5" customHeight="1">
      <c r="B20" s="72"/>
      <c r="C20" s="107"/>
      <c r="D20" s="64" t="s">
        <v>294</v>
      </c>
      <c r="E20" s="109"/>
      <c r="F20" s="135" t="s">
        <v>332</v>
      </c>
      <c r="G20" s="107" t="s">
        <v>303</v>
      </c>
      <c r="H20" s="110">
        <v>1</v>
      </c>
      <c r="I20" s="111"/>
      <c r="J20" s="111">
        <f>H20*I20</f>
        <v>0</v>
      </c>
      <c r="K20" s="66"/>
      <c r="AH20" s="70" t="s">
        <v>294</v>
      </c>
      <c r="AI20" s="70" t="s">
        <v>4</v>
      </c>
      <c r="AJ20" s="71" t="s">
        <v>0</v>
      </c>
      <c r="AK20" s="71" t="s">
        <v>293</v>
      </c>
      <c r="AL20" s="71" t="s">
        <v>295</v>
      </c>
      <c r="AM20" s="70" t="s">
        <v>292</v>
      </c>
    </row>
    <row r="21" spans="2:53" s="71" customFormat="1" ht="22.5" customHeight="1">
      <c r="B21" s="72"/>
      <c r="C21" s="107"/>
      <c r="D21" s="64" t="s">
        <v>294</v>
      </c>
      <c r="E21" s="109"/>
      <c r="F21" s="135" t="s">
        <v>331</v>
      </c>
      <c r="G21" s="107" t="s">
        <v>303</v>
      </c>
      <c r="H21" s="110">
        <v>4</v>
      </c>
      <c r="I21" s="111"/>
      <c r="J21" s="111">
        <f>H21*I21</f>
        <v>0</v>
      </c>
      <c r="K21" s="66"/>
      <c r="AH21" s="70" t="s">
        <v>294</v>
      </c>
      <c r="AI21" s="70" t="s">
        <v>4</v>
      </c>
      <c r="AJ21" s="71" t="s">
        <v>0</v>
      </c>
      <c r="AK21" s="71" t="s">
        <v>293</v>
      </c>
      <c r="AL21" s="71" t="s">
        <v>295</v>
      </c>
      <c r="AM21" s="70" t="s">
        <v>292</v>
      </c>
    </row>
    <row r="22" spans="2:53" s="71" customFormat="1" ht="22.5" customHeight="1">
      <c r="B22" s="72"/>
      <c r="C22" s="107"/>
      <c r="D22" s="64"/>
      <c r="E22" s="109"/>
      <c r="F22" s="135" t="s">
        <v>330</v>
      </c>
      <c r="G22" s="107" t="s">
        <v>303</v>
      </c>
      <c r="H22" s="110">
        <v>1</v>
      </c>
      <c r="I22" s="111"/>
      <c r="J22" s="111">
        <f>SUM(H22*I22)</f>
        <v>0</v>
      </c>
      <c r="K22" s="66"/>
      <c r="AH22" s="70"/>
      <c r="AI22" s="70"/>
      <c r="AJ22" s="55"/>
      <c r="AK22" s="55"/>
      <c r="AL22" s="55"/>
      <c r="AM22" s="70"/>
    </row>
    <row r="23" spans="2:53" s="71" customFormat="1" ht="22.5" customHeight="1">
      <c r="B23" s="72"/>
      <c r="C23" s="107"/>
      <c r="D23" s="64"/>
      <c r="E23" s="109"/>
      <c r="F23" s="135" t="s">
        <v>329</v>
      </c>
      <c r="G23" s="107" t="s">
        <v>303</v>
      </c>
      <c r="H23" s="110">
        <v>1</v>
      </c>
      <c r="I23" s="111"/>
      <c r="J23" s="111">
        <f>SUM(H23*I23)</f>
        <v>0</v>
      </c>
      <c r="K23" s="66"/>
      <c r="AH23" s="70"/>
      <c r="AI23" s="70"/>
      <c r="AJ23" s="55"/>
      <c r="AK23" s="55"/>
      <c r="AL23" s="55"/>
      <c r="AM23" s="70"/>
    </row>
    <row r="24" spans="2:53" s="71" customFormat="1" ht="22.5" customHeight="1">
      <c r="B24" s="72"/>
      <c r="C24" s="107"/>
      <c r="D24" s="64" t="s">
        <v>307</v>
      </c>
      <c r="E24" s="109"/>
      <c r="F24" s="135" t="s">
        <v>328</v>
      </c>
      <c r="G24" s="107" t="s">
        <v>303</v>
      </c>
      <c r="H24" s="110">
        <v>1</v>
      </c>
      <c r="I24" s="111"/>
      <c r="J24" s="111">
        <f>H24*I24</f>
        <v>0</v>
      </c>
      <c r="K24" s="66"/>
      <c r="AH24" s="70"/>
      <c r="AI24" s="70"/>
      <c r="AJ24" s="55"/>
      <c r="AK24" s="55"/>
      <c r="AL24" s="55"/>
      <c r="AM24" s="70"/>
    </row>
    <row r="25" spans="2:53" s="71" customFormat="1" ht="22.5" customHeight="1">
      <c r="B25" s="72"/>
      <c r="C25" s="107"/>
      <c r="D25" s="64" t="s">
        <v>307</v>
      </c>
      <c r="E25" s="109"/>
      <c r="F25" s="135" t="s">
        <v>327</v>
      </c>
      <c r="G25" s="107" t="s">
        <v>303</v>
      </c>
      <c r="H25" s="110">
        <v>2</v>
      </c>
      <c r="I25" s="111"/>
      <c r="J25" s="111">
        <f>H25*I25</f>
        <v>0</v>
      </c>
      <c r="K25" s="66"/>
      <c r="AH25" s="70"/>
      <c r="AI25" s="70"/>
      <c r="AJ25" s="55"/>
      <c r="AK25" s="55"/>
      <c r="AL25" s="55"/>
      <c r="AM25" s="70"/>
    </row>
    <row r="26" spans="2:53" s="71" customFormat="1" ht="22.5" customHeight="1">
      <c r="B26" s="72"/>
      <c r="C26" s="107"/>
      <c r="D26" s="64" t="s">
        <v>307</v>
      </c>
      <c r="E26" s="109"/>
      <c r="F26" s="135" t="s">
        <v>326</v>
      </c>
      <c r="G26" s="107" t="s">
        <v>303</v>
      </c>
      <c r="H26" s="110">
        <v>1</v>
      </c>
      <c r="I26" s="111"/>
      <c r="J26" s="111">
        <f>H26*I26</f>
        <v>0</v>
      </c>
      <c r="K26" s="66"/>
      <c r="AH26" s="70"/>
      <c r="AI26" s="70"/>
      <c r="AJ26" s="55"/>
      <c r="AK26" s="55"/>
      <c r="AL26" s="55"/>
      <c r="AM26" s="70"/>
    </row>
    <row r="27" spans="2:53" s="71" customFormat="1" ht="22.5" customHeight="1">
      <c r="B27" s="72"/>
      <c r="C27" s="107"/>
      <c r="D27" s="64"/>
      <c r="E27" s="109"/>
      <c r="F27" s="135" t="s">
        <v>302</v>
      </c>
      <c r="G27" s="107" t="s">
        <v>287</v>
      </c>
      <c r="H27" s="110">
        <v>1</v>
      </c>
      <c r="I27" s="111"/>
      <c r="J27" s="111">
        <f>H27*I27</f>
        <v>0</v>
      </c>
      <c r="K27" s="66"/>
      <c r="AH27" s="70"/>
      <c r="AI27" s="70"/>
      <c r="AJ27" s="55"/>
      <c r="AK27" s="55"/>
      <c r="AL27" s="55"/>
      <c r="AM27" s="70"/>
    </row>
    <row r="28" spans="2:53" s="59" customFormat="1" ht="22.5" customHeight="1">
      <c r="B28" s="67"/>
      <c r="C28" s="60"/>
      <c r="D28" s="64" t="s">
        <v>294</v>
      </c>
      <c r="E28" s="63"/>
      <c r="F28" s="136" t="s">
        <v>290</v>
      </c>
      <c r="G28" s="60"/>
      <c r="H28" s="62"/>
      <c r="I28" s="61"/>
      <c r="J28" s="61">
        <f>SUM(J19:J27)</f>
        <v>0</v>
      </c>
      <c r="K28" s="68"/>
      <c r="AH28" s="58" t="s">
        <v>294</v>
      </c>
      <c r="AI28" s="58" t="s">
        <v>4</v>
      </c>
      <c r="AJ28" s="59" t="s">
        <v>9</v>
      </c>
      <c r="AK28" s="59" t="s">
        <v>293</v>
      </c>
      <c r="AL28" s="59" t="s">
        <v>0</v>
      </c>
      <c r="AM28" s="58" t="s">
        <v>292</v>
      </c>
    </row>
    <row r="29" spans="2:53" s="77" customFormat="1" ht="22.5" customHeight="1">
      <c r="B29" s="87"/>
      <c r="C29" s="86" t="s">
        <v>4</v>
      </c>
      <c r="D29" s="86" t="s">
        <v>289</v>
      </c>
      <c r="E29" s="85"/>
      <c r="F29" s="84" t="s">
        <v>325</v>
      </c>
      <c r="G29" s="83" t="s">
        <v>300</v>
      </c>
      <c r="H29" s="82">
        <v>1</v>
      </c>
      <c r="I29" s="65"/>
      <c r="J29" s="65">
        <f>J44</f>
        <v>0</v>
      </c>
      <c r="K29" s="81"/>
      <c r="AF29" s="78" t="s">
        <v>9</v>
      </c>
      <c r="AH29" s="78" t="s">
        <v>289</v>
      </c>
      <c r="AI29" s="78" t="s">
        <v>4</v>
      </c>
      <c r="AM29" s="78" t="s">
        <v>292</v>
      </c>
      <c r="AS29" s="79" t="e">
        <f>IF(#REF!="základní",J29,0)</f>
        <v>#REF!</v>
      </c>
      <c r="AT29" s="79" t="e">
        <f>IF(#REF!="snížená",J29,0)</f>
        <v>#REF!</v>
      </c>
      <c r="AU29" s="79" t="e">
        <f>IF(#REF!="zákl. přenesená",J29,0)</f>
        <v>#REF!</v>
      </c>
      <c r="AV29" s="79" t="e">
        <f>IF(#REF!="sníž. přenesená",J29,0)</f>
        <v>#REF!</v>
      </c>
      <c r="AW29" s="79" t="e">
        <f>IF(#REF!="nulová",J29,0)</f>
        <v>#REF!</v>
      </c>
      <c r="AX29" s="78" t="s">
        <v>0</v>
      </c>
      <c r="AY29" s="79">
        <f>ROUND(I29*H29,2)</f>
        <v>0</v>
      </c>
      <c r="AZ29" s="78" t="s">
        <v>9</v>
      </c>
      <c r="BA29" s="78" t="s">
        <v>324</v>
      </c>
    </row>
    <row r="30" spans="2:53" s="73" customFormat="1" ht="22.5" customHeight="1">
      <c r="B30" s="75"/>
      <c r="C30" s="130"/>
      <c r="D30" s="64" t="s">
        <v>294</v>
      </c>
      <c r="E30" s="131"/>
      <c r="F30" s="132" t="s">
        <v>0</v>
      </c>
      <c r="G30" s="130"/>
      <c r="H30" s="133"/>
      <c r="I30" s="134"/>
      <c r="J30" s="134"/>
      <c r="K30" s="76"/>
      <c r="AH30" s="74" t="s">
        <v>294</v>
      </c>
      <c r="AI30" s="74" t="s">
        <v>4</v>
      </c>
      <c r="AJ30" s="73" t="s">
        <v>4</v>
      </c>
      <c r="AK30" s="73" t="s">
        <v>293</v>
      </c>
      <c r="AL30" s="73" t="s">
        <v>295</v>
      </c>
      <c r="AM30" s="74" t="s">
        <v>292</v>
      </c>
    </row>
    <row r="31" spans="2:53" s="71" customFormat="1" ht="31.5" customHeight="1">
      <c r="B31" s="72"/>
      <c r="C31" s="107"/>
      <c r="D31" s="64" t="s">
        <v>294</v>
      </c>
      <c r="E31" s="109"/>
      <c r="F31" s="135" t="s">
        <v>323</v>
      </c>
      <c r="G31" s="107" t="s">
        <v>303</v>
      </c>
      <c r="H31" s="110">
        <v>4</v>
      </c>
      <c r="I31" s="111"/>
      <c r="J31" s="111">
        <f t="shared" ref="J31:J43" si="0">H31*I31</f>
        <v>0</v>
      </c>
      <c r="K31" s="66"/>
      <c r="AH31" s="70" t="s">
        <v>294</v>
      </c>
      <c r="AI31" s="70" t="s">
        <v>4</v>
      </c>
      <c r="AJ31" s="71" t="s">
        <v>0</v>
      </c>
      <c r="AK31" s="71" t="s">
        <v>293</v>
      </c>
      <c r="AL31" s="71" t="s">
        <v>295</v>
      </c>
      <c r="AM31" s="70" t="s">
        <v>292</v>
      </c>
    </row>
    <row r="32" spans="2:53" s="71" customFormat="1" ht="22.5" customHeight="1">
      <c r="B32" s="72"/>
      <c r="C32" s="107"/>
      <c r="D32" s="64" t="s">
        <v>294</v>
      </c>
      <c r="E32" s="109"/>
      <c r="F32" s="135" t="s">
        <v>322</v>
      </c>
      <c r="G32" s="107" t="s">
        <v>303</v>
      </c>
      <c r="H32" s="110">
        <v>0</v>
      </c>
      <c r="I32" s="111"/>
      <c r="J32" s="111">
        <f t="shared" si="0"/>
        <v>0</v>
      </c>
      <c r="K32" s="66"/>
      <c r="AH32" s="70" t="s">
        <v>294</v>
      </c>
      <c r="AI32" s="70" t="s">
        <v>4</v>
      </c>
      <c r="AJ32" s="71" t="s">
        <v>0</v>
      </c>
      <c r="AK32" s="71" t="s">
        <v>293</v>
      </c>
      <c r="AL32" s="71" t="s">
        <v>295</v>
      </c>
      <c r="AM32" s="70" t="s">
        <v>292</v>
      </c>
    </row>
    <row r="33" spans="1:53" s="71" customFormat="1" ht="22.5" customHeight="1">
      <c r="B33" s="72"/>
      <c r="C33" s="107"/>
      <c r="D33" s="64" t="s">
        <v>294</v>
      </c>
      <c r="E33" s="109"/>
      <c r="F33" s="135" t="s">
        <v>321</v>
      </c>
      <c r="G33" s="107" t="s">
        <v>303</v>
      </c>
      <c r="H33" s="110">
        <v>14</v>
      </c>
      <c r="I33" s="111"/>
      <c r="J33" s="111">
        <f t="shared" si="0"/>
        <v>0</v>
      </c>
      <c r="K33" s="66"/>
      <c r="AH33" s="70" t="s">
        <v>294</v>
      </c>
      <c r="AI33" s="70" t="s">
        <v>4</v>
      </c>
      <c r="AJ33" s="71" t="s">
        <v>0</v>
      </c>
      <c r="AK33" s="71" t="s">
        <v>293</v>
      </c>
      <c r="AL33" s="71" t="s">
        <v>295</v>
      </c>
      <c r="AM33" s="70" t="s">
        <v>292</v>
      </c>
    </row>
    <row r="34" spans="1:53" s="71" customFormat="1" ht="22.5" customHeight="1">
      <c r="B34" s="72"/>
      <c r="C34" s="107"/>
      <c r="D34" s="64" t="s">
        <v>294</v>
      </c>
      <c r="E34" s="109"/>
      <c r="F34" s="135" t="s">
        <v>320</v>
      </c>
      <c r="G34" s="107" t="s">
        <v>303</v>
      </c>
      <c r="H34" s="110">
        <v>0</v>
      </c>
      <c r="I34" s="111"/>
      <c r="J34" s="111">
        <f t="shared" si="0"/>
        <v>0</v>
      </c>
      <c r="K34" s="66"/>
      <c r="AH34" s="70" t="s">
        <v>294</v>
      </c>
      <c r="AI34" s="70" t="s">
        <v>4</v>
      </c>
      <c r="AJ34" s="71" t="s">
        <v>0</v>
      </c>
      <c r="AK34" s="71" t="s">
        <v>293</v>
      </c>
      <c r="AL34" s="71" t="s">
        <v>295</v>
      </c>
      <c r="AM34" s="70" t="s">
        <v>292</v>
      </c>
    </row>
    <row r="35" spans="1:53" s="71" customFormat="1" ht="22.5" customHeight="1">
      <c r="B35" s="72"/>
      <c r="C35" s="107"/>
      <c r="D35" s="64" t="s">
        <v>294</v>
      </c>
      <c r="E35" s="109"/>
      <c r="F35" s="135" t="s">
        <v>319</v>
      </c>
      <c r="G35" s="107" t="s">
        <v>303</v>
      </c>
      <c r="H35" s="110">
        <v>8</v>
      </c>
      <c r="I35" s="111"/>
      <c r="J35" s="111">
        <f t="shared" si="0"/>
        <v>0</v>
      </c>
      <c r="K35" s="66"/>
      <c r="AH35" s="70" t="s">
        <v>294</v>
      </c>
      <c r="AI35" s="70" t="s">
        <v>4</v>
      </c>
      <c r="AJ35" s="71" t="s">
        <v>0</v>
      </c>
      <c r="AK35" s="71" t="s">
        <v>293</v>
      </c>
      <c r="AL35" s="71" t="s">
        <v>295</v>
      </c>
      <c r="AM35" s="70" t="s">
        <v>292</v>
      </c>
    </row>
    <row r="36" spans="1:53" s="71" customFormat="1" ht="18" customHeight="1">
      <c r="B36" s="72"/>
      <c r="C36" s="107"/>
      <c r="D36" s="64" t="s">
        <v>294</v>
      </c>
      <c r="E36" s="109"/>
      <c r="F36" s="135" t="s">
        <v>318</v>
      </c>
      <c r="G36" s="107" t="s">
        <v>303</v>
      </c>
      <c r="H36" s="110">
        <v>0</v>
      </c>
      <c r="I36" s="111"/>
      <c r="J36" s="111">
        <f t="shared" si="0"/>
        <v>0</v>
      </c>
      <c r="K36" s="66"/>
      <c r="AH36" s="70"/>
      <c r="AI36" s="70"/>
      <c r="AJ36" s="55"/>
      <c r="AK36" s="55"/>
      <c r="AL36" s="55"/>
      <c r="AM36" s="70"/>
    </row>
    <row r="37" spans="1:53" s="71" customFormat="1">
      <c r="B37" s="72"/>
      <c r="C37" s="107"/>
      <c r="D37" s="64"/>
      <c r="E37" s="109"/>
      <c r="F37" s="135" t="s">
        <v>317</v>
      </c>
      <c r="G37" s="107" t="s">
        <v>303</v>
      </c>
      <c r="H37" s="110">
        <v>7</v>
      </c>
      <c r="I37" s="111"/>
      <c r="J37" s="111">
        <f t="shared" si="0"/>
        <v>0</v>
      </c>
      <c r="K37" s="66"/>
      <c r="AH37" s="70"/>
      <c r="AI37" s="70"/>
      <c r="AJ37" s="55"/>
      <c r="AK37" s="55"/>
      <c r="AL37" s="55"/>
      <c r="AM37" s="70"/>
    </row>
    <row r="38" spans="1:53" s="71" customFormat="1" ht="61.2">
      <c r="B38" s="72"/>
      <c r="C38" s="107"/>
      <c r="D38" s="64"/>
      <c r="E38" s="109"/>
      <c r="F38" s="135" t="s">
        <v>316</v>
      </c>
      <c r="G38" s="107" t="s">
        <v>303</v>
      </c>
      <c r="H38" s="110">
        <v>7</v>
      </c>
      <c r="I38" s="111"/>
      <c r="J38" s="111">
        <f t="shared" si="0"/>
        <v>0</v>
      </c>
      <c r="K38" s="66"/>
      <c r="AH38" s="70"/>
      <c r="AI38" s="70"/>
      <c r="AJ38" s="55"/>
      <c r="AK38" s="55"/>
      <c r="AL38" s="55"/>
      <c r="AM38" s="70"/>
    </row>
    <row r="39" spans="1:53" s="71" customFormat="1" ht="61.2">
      <c r="B39" s="72"/>
      <c r="C39" s="107"/>
      <c r="D39" s="64"/>
      <c r="E39" s="109"/>
      <c r="F39" s="135" t="s">
        <v>315</v>
      </c>
      <c r="G39" s="107" t="s">
        <v>303</v>
      </c>
      <c r="H39" s="110">
        <v>7</v>
      </c>
      <c r="I39" s="111"/>
      <c r="J39" s="111">
        <f t="shared" si="0"/>
        <v>0</v>
      </c>
      <c r="K39" s="66"/>
      <c r="AH39" s="70"/>
      <c r="AI39" s="70"/>
      <c r="AJ39" s="55"/>
      <c r="AK39" s="55"/>
      <c r="AL39" s="55"/>
      <c r="AM39" s="70"/>
    </row>
    <row r="40" spans="1:53" s="71" customFormat="1" ht="30" customHeight="1">
      <c r="B40" s="72"/>
      <c r="C40" s="107"/>
      <c r="D40" s="64"/>
      <c r="E40" s="109"/>
      <c r="F40" s="135" t="s">
        <v>314</v>
      </c>
      <c r="G40" s="107" t="s">
        <v>303</v>
      </c>
      <c r="H40" s="110">
        <v>8</v>
      </c>
      <c r="I40" s="111"/>
      <c r="J40" s="111">
        <f t="shared" si="0"/>
        <v>0</v>
      </c>
      <c r="K40" s="66"/>
      <c r="AH40" s="70"/>
      <c r="AI40" s="70"/>
      <c r="AJ40" s="55"/>
      <c r="AK40" s="55"/>
      <c r="AL40" s="55"/>
      <c r="AM40" s="70"/>
    </row>
    <row r="41" spans="1:53" s="71" customFormat="1" ht="30" customHeight="1">
      <c r="B41" s="72"/>
      <c r="C41" s="107"/>
      <c r="D41" s="64"/>
      <c r="E41" s="109"/>
      <c r="F41" s="135" t="s">
        <v>313</v>
      </c>
      <c r="G41" s="107" t="s">
        <v>303</v>
      </c>
      <c r="H41" s="110">
        <v>7</v>
      </c>
      <c r="I41" s="111"/>
      <c r="J41" s="111">
        <f t="shared" si="0"/>
        <v>0</v>
      </c>
      <c r="K41" s="66"/>
      <c r="AH41" s="70"/>
      <c r="AI41" s="70"/>
      <c r="AJ41" s="55"/>
      <c r="AK41" s="55"/>
      <c r="AL41" s="55"/>
      <c r="AM41" s="70"/>
    </row>
    <row r="42" spans="1:53" s="71" customFormat="1" ht="30" customHeight="1">
      <c r="B42" s="72"/>
      <c r="C42" s="107"/>
      <c r="D42" s="64"/>
      <c r="E42" s="109"/>
      <c r="F42" s="135" t="s">
        <v>312</v>
      </c>
      <c r="G42" s="107" t="s">
        <v>303</v>
      </c>
      <c r="H42" s="110">
        <v>15</v>
      </c>
      <c r="I42" s="111"/>
      <c r="J42" s="111">
        <f t="shared" si="0"/>
        <v>0</v>
      </c>
      <c r="K42" s="66"/>
      <c r="AH42" s="70"/>
      <c r="AI42" s="70"/>
      <c r="AJ42" s="55"/>
      <c r="AK42" s="55"/>
      <c r="AL42" s="55"/>
      <c r="AM42" s="70"/>
    </row>
    <row r="43" spans="1:53" s="71" customFormat="1" ht="22.5" customHeight="1">
      <c r="B43" s="72"/>
      <c r="C43" s="107"/>
      <c r="D43" s="64"/>
      <c r="E43" s="109"/>
      <c r="F43" s="135" t="s">
        <v>302</v>
      </c>
      <c r="G43" s="107" t="s">
        <v>287</v>
      </c>
      <c r="H43" s="110">
        <v>1</v>
      </c>
      <c r="I43" s="111"/>
      <c r="J43" s="111">
        <f t="shared" si="0"/>
        <v>0</v>
      </c>
      <c r="K43" s="66"/>
      <c r="AH43" s="70"/>
      <c r="AI43" s="70"/>
      <c r="AJ43" s="55"/>
      <c r="AK43" s="55"/>
      <c r="AL43" s="55"/>
      <c r="AM43" s="70"/>
    </row>
    <row r="44" spans="1:53" ht="22.5" customHeight="1">
      <c r="A44" s="71"/>
      <c r="B44" s="72"/>
      <c r="C44" s="107"/>
      <c r="D44" s="64" t="s">
        <v>294</v>
      </c>
      <c r="E44" s="109"/>
      <c r="F44" s="136" t="s">
        <v>290</v>
      </c>
      <c r="G44" s="107"/>
      <c r="H44" s="62"/>
      <c r="I44" s="111"/>
      <c r="J44" s="61">
        <f>SUM(J31:J43)</f>
        <v>0</v>
      </c>
      <c r="K44" s="66"/>
      <c r="AH44" s="70" t="s">
        <v>294</v>
      </c>
      <c r="AI44" s="70" t="s">
        <v>4</v>
      </c>
      <c r="AJ44" s="71" t="s">
        <v>0</v>
      </c>
      <c r="AK44" s="71" t="s">
        <v>293</v>
      </c>
      <c r="AL44" s="71" t="s">
        <v>295</v>
      </c>
      <c r="AM44" s="70" t="s">
        <v>292</v>
      </c>
    </row>
    <row r="45" spans="1:53" s="59" customFormat="1" ht="22.5" customHeight="1">
      <c r="B45" s="67"/>
      <c r="C45" s="60"/>
      <c r="D45" s="64" t="s">
        <v>294</v>
      </c>
      <c r="E45" s="63"/>
      <c r="F45" s="84"/>
      <c r="G45" s="60"/>
      <c r="I45" s="61"/>
      <c r="K45" s="68"/>
      <c r="AH45" s="58" t="s">
        <v>294</v>
      </c>
      <c r="AI45" s="58" t="s">
        <v>4</v>
      </c>
      <c r="AJ45" s="59" t="s">
        <v>9</v>
      </c>
      <c r="AK45" s="59" t="s">
        <v>293</v>
      </c>
      <c r="AL45" s="59" t="s">
        <v>0</v>
      </c>
      <c r="AM45" s="58" t="s">
        <v>292</v>
      </c>
    </row>
    <row r="46" spans="1:53" s="77" customFormat="1" ht="22.5" customHeight="1">
      <c r="B46" s="87"/>
      <c r="C46" s="86" t="s">
        <v>6</v>
      </c>
      <c r="D46" s="86" t="s">
        <v>289</v>
      </c>
      <c r="E46" s="85"/>
      <c r="F46" s="84" t="s">
        <v>311</v>
      </c>
      <c r="G46" s="83" t="s">
        <v>300</v>
      </c>
      <c r="H46" s="82">
        <v>1</v>
      </c>
      <c r="I46" s="65"/>
      <c r="J46" s="65">
        <f>J53</f>
        <v>0</v>
      </c>
      <c r="K46" s="81"/>
      <c r="AF46" s="78" t="s">
        <v>9</v>
      </c>
      <c r="AH46" s="78" t="s">
        <v>289</v>
      </c>
      <c r="AI46" s="78" t="s">
        <v>4</v>
      </c>
      <c r="AM46" s="78" t="s">
        <v>292</v>
      </c>
      <c r="AS46" s="79" t="e">
        <f>IF(#REF!="základní",J46,0)</f>
        <v>#REF!</v>
      </c>
      <c r="AT46" s="79" t="e">
        <f>IF(#REF!="snížená",J46,0)</f>
        <v>#REF!</v>
      </c>
      <c r="AU46" s="79" t="e">
        <f>IF(#REF!="zákl. přenesená",J46,0)</f>
        <v>#REF!</v>
      </c>
      <c r="AV46" s="79" t="e">
        <f>IF(#REF!="sníž. přenesená",J46,0)</f>
        <v>#REF!</v>
      </c>
      <c r="AW46" s="79" t="e">
        <f>IF(#REF!="nulová",J46,0)</f>
        <v>#REF!</v>
      </c>
      <c r="AX46" s="78" t="s">
        <v>0</v>
      </c>
      <c r="AY46" s="79">
        <f>ROUND(I46*H46,2)</f>
        <v>0</v>
      </c>
      <c r="AZ46" s="78" t="s">
        <v>9</v>
      </c>
      <c r="BA46" s="78" t="s">
        <v>310</v>
      </c>
    </row>
    <row r="47" spans="1:53" s="73" customFormat="1" ht="22.5" customHeight="1">
      <c r="B47" s="75"/>
      <c r="C47" s="130"/>
      <c r="D47" s="64" t="s">
        <v>294</v>
      </c>
      <c r="E47" s="131"/>
      <c r="F47" s="135" t="s">
        <v>309</v>
      </c>
      <c r="G47" s="130" t="s">
        <v>88</v>
      </c>
      <c r="H47" s="110">
        <v>200</v>
      </c>
      <c r="I47" s="111"/>
      <c r="J47" s="134">
        <f>SUM(H47*I47)</f>
        <v>0</v>
      </c>
      <c r="K47" s="76"/>
      <c r="AH47" s="74" t="s">
        <v>294</v>
      </c>
      <c r="AI47" s="74" t="s">
        <v>4</v>
      </c>
      <c r="AJ47" s="73" t="s">
        <v>4</v>
      </c>
      <c r="AK47" s="73" t="s">
        <v>293</v>
      </c>
      <c r="AL47" s="73" t="s">
        <v>295</v>
      </c>
      <c r="AM47" s="74" t="s">
        <v>292</v>
      </c>
    </row>
    <row r="48" spans="1:53" s="71" customFormat="1" ht="22.5" customHeight="1">
      <c r="B48" s="72"/>
      <c r="C48" s="107"/>
      <c r="D48" s="64" t="s">
        <v>294</v>
      </c>
      <c r="E48" s="109"/>
      <c r="F48" s="135" t="s">
        <v>308</v>
      </c>
      <c r="G48" s="107" t="s">
        <v>88</v>
      </c>
      <c r="H48" s="110">
        <v>121</v>
      </c>
      <c r="I48" s="111"/>
      <c r="J48" s="111">
        <f>H48*I48</f>
        <v>0</v>
      </c>
      <c r="K48" s="66"/>
      <c r="AH48" s="70" t="s">
        <v>294</v>
      </c>
      <c r="AI48" s="70" t="s">
        <v>4</v>
      </c>
      <c r="AJ48" s="71" t="s">
        <v>0</v>
      </c>
      <c r="AK48" s="71" t="s">
        <v>293</v>
      </c>
      <c r="AL48" s="71" t="s">
        <v>295</v>
      </c>
      <c r="AM48" s="70" t="s">
        <v>292</v>
      </c>
    </row>
    <row r="49" spans="1:53" s="71" customFormat="1" ht="22.5" customHeight="1">
      <c r="B49" s="72"/>
      <c r="C49" s="107"/>
      <c r="D49" s="64" t="s">
        <v>307</v>
      </c>
      <c r="E49" s="109"/>
      <c r="F49" s="135" t="s">
        <v>306</v>
      </c>
      <c r="G49" s="107" t="s">
        <v>88</v>
      </c>
      <c r="H49" s="110">
        <v>175</v>
      </c>
      <c r="I49" s="111"/>
      <c r="J49" s="111">
        <f>H49*I49</f>
        <v>0</v>
      </c>
      <c r="K49" s="66"/>
      <c r="AH49" s="70"/>
      <c r="AI49" s="70"/>
      <c r="AJ49" s="55"/>
      <c r="AK49" s="55"/>
      <c r="AL49" s="55"/>
      <c r="AM49" s="70"/>
    </row>
    <row r="50" spans="1:53" s="71" customFormat="1" ht="22.5" customHeight="1">
      <c r="B50" s="72"/>
      <c r="C50" s="107"/>
      <c r="D50" s="64"/>
      <c r="E50" s="109"/>
      <c r="F50" s="135" t="s">
        <v>305</v>
      </c>
      <c r="G50" s="107" t="s">
        <v>88</v>
      </c>
      <c r="H50" s="110">
        <v>28</v>
      </c>
      <c r="I50" s="111"/>
      <c r="J50" s="111">
        <f>H50*I50</f>
        <v>0</v>
      </c>
      <c r="K50" s="66"/>
      <c r="AH50" s="70"/>
      <c r="AI50" s="70"/>
      <c r="AJ50" s="55"/>
      <c r="AK50" s="55"/>
      <c r="AL50" s="55"/>
      <c r="AM50" s="70"/>
    </row>
    <row r="51" spans="1:53" s="71" customFormat="1" ht="22.5" customHeight="1">
      <c r="B51" s="72"/>
      <c r="C51" s="107"/>
      <c r="D51" s="64"/>
      <c r="E51" s="109"/>
      <c r="F51" s="135" t="s">
        <v>304</v>
      </c>
      <c r="G51" s="107" t="s">
        <v>303</v>
      </c>
      <c r="H51" s="110">
        <v>60</v>
      </c>
      <c r="I51" s="111"/>
      <c r="J51" s="111">
        <f>H51*I51</f>
        <v>0</v>
      </c>
      <c r="K51" s="66"/>
      <c r="AH51" s="70"/>
      <c r="AI51" s="70"/>
      <c r="AJ51" s="55"/>
      <c r="AK51" s="55"/>
      <c r="AL51" s="55"/>
      <c r="AM51" s="70"/>
    </row>
    <row r="52" spans="1:53" s="71" customFormat="1" ht="22.5" customHeight="1">
      <c r="B52" s="72"/>
      <c r="C52" s="107"/>
      <c r="D52" s="64"/>
      <c r="E52" s="109"/>
      <c r="F52" s="135" t="s">
        <v>302</v>
      </c>
      <c r="G52" s="107" t="s">
        <v>287</v>
      </c>
      <c r="H52" s="110">
        <v>1</v>
      </c>
      <c r="I52" s="111"/>
      <c r="J52" s="111">
        <f>H52*I52</f>
        <v>0</v>
      </c>
      <c r="K52" s="66"/>
      <c r="AH52" s="70"/>
      <c r="AI52" s="70"/>
      <c r="AJ52" s="55"/>
      <c r="AK52" s="55"/>
      <c r="AL52" s="55"/>
      <c r="AM52" s="70"/>
    </row>
    <row r="53" spans="1:53" ht="22.5" customHeight="1">
      <c r="A53" s="71"/>
      <c r="B53" s="72"/>
      <c r="C53" s="107"/>
      <c r="D53" s="64" t="s">
        <v>294</v>
      </c>
      <c r="E53" s="109"/>
      <c r="F53" s="136" t="s">
        <v>290</v>
      </c>
      <c r="G53" s="107"/>
      <c r="H53" s="62"/>
      <c r="I53" s="111"/>
      <c r="J53" s="61">
        <f>SUM(J47:J52)</f>
        <v>0</v>
      </c>
      <c r="K53" s="66"/>
      <c r="AH53" s="70" t="s">
        <v>294</v>
      </c>
      <c r="AI53" s="70" t="s">
        <v>4</v>
      </c>
      <c r="AJ53" s="71" t="s">
        <v>0</v>
      </c>
      <c r="AK53" s="71" t="s">
        <v>293</v>
      </c>
      <c r="AL53" s="71" t="s">
        <v>295</v>
      </c>
      <c r="AM53" s="70" t="s">
        <v>292</v>
      </c>
    </row>
    <row r="54" spans="1:53" s="59" customFormat="1" ht="22.5" customHeight="1">
      <c r="B54" s="67"/>
      <c r="C54" s="60"/>
      <c r="D54" s="64" t="s">
        <v>294</v>
      </c>
      <c r="E54" s="63"/>
      <c r="F54" s="84"/>
      <c r="G54" s="60"/>
      <c r="H54" s="62"/>
      <c r="I54" s="61"/>
      <c r="K54" s="68"/>
      <c r="AH54" s="58" t="s">
        <v>294</v>
      </c>
      <c r="AI54" s="58" t="s">
        <v>4</v>
      </c>
      <c r="AJ54" s="59" t="s">
        <v>9</v>
      </c>
      <c r="AK54" s="59" t="s">
        <v>293</v>
      </c>
      <c r="AL54" s="59" t="s">
        <v>0</v>
      </c>
      <c r="AM54" s="58" t="s">
        <v>292</v>
      </c>
    </row>
    <row r="55" spans="1:53" s="77" customFormat="1" ht="22.5" customHeight="1">
      <c r="B55" s="87"/>
      <c r="C55" s="86" t="s">
        <v>12</v>
      </c>
      <c r="D55" s="86" t="s">
        <v>289</v>
      </c>
      <c r="E55" s="85"/>
      <c r="F55" s="84" t="s">
        <v>301</v>
      </c>
      <c r="G55" s="83" t="s">
        <v>300</v>
      </c>
      <c r="H55" s="82">
        <v>1</v>
      </c>
      <c r="I55" s="65"/>
      <c r="J55" s="65">
        <f>J58</f>
        <v>0</v>
      </c>
      <c r="K55" s="81"/>
      <c r="AF55" s="78" t="s">
        <v>9</v>
      </c>
      <c r="AH55" s="78" t="s">
        <v>289</v>
      </c>
      <c r="AI55" s="78" t="s">
        <v>4</v>
      </c>
      <c r="AM55" s="78" t="s">
        <v>292</v>
      </c>
      <c r="AS55" s="79" t="e">
        <f>IF(#REF!="základní",J55,0)</f>
        <v>#REF!</v>
      </c>
      <c r="AT55" s="79" t="e">
        <f>IF(#REF!="snížená",J55,0)</f>
        <v>#REF!</v>
      </c>
      <c r="AU55" s="79" t="e">
        <f>IF(#REF!="zákl. přenesená",J55,0)</f>
        <v>#REF!</v>
      </c>
      <c r="AV55" s="79" t="e">
        <f>IF(#REF!="sníž. přenesená",J55,0)</f>
        <v>#REF!</v>
      </c>
      <c r="AW55" s="79" t="e">
        <f>IF(#REF!="nulová",J55,0)</f>
        <v>#REF!</v>
      </c>
      <c r="AX55" s="78" t="s">
        <v>0</v>
      </c>
      <c r="AY55" s="79">
        <f>ROUND(I55*H55,2)</f>
        <v>0</v>
      </c>
      <c r="AZ55" s="78" t="s">
        <v>9</v>
      </c>
      <c r="BA55" s="78" t="s">
        <v>299</v>
      </c>
    </row>
    <row r="56" spans="1:53" s="73" customFormat="1" ht="22.5" customHeight="1">
      <c r="B56" s="75"/>
      <c r="C56" s="130"/>
      <c r="D56" s="64" t="s">
        <v>294</v>
      </c>
      <c r="E56" s="131"/>
      <c r="F56" s="135" t="s">
        <v>298</v>
      </c>
      <c r="G56" s="107" t="s">
        <v>297</v>
      </c>
      <c r="H56" s="110">
        <v>300</v>
      </c>
      <c r="I56" s="134"/>
      <c r="J56" s="134">
        <f>SUM(H56*I56)</f>
        <v>0</v>
      </c>
      <c r="K56" s="76"/>
      <c r="AH56" s="74" t="s">
        <v>294</v>
      </c>
      <c r="AI56" s="74" t="s">
        <v>4</v>
      </c>
      <c r="AJ56" s="73" t="s">
        <v>4</v>
      </c>
      <c r="AK56" s="73" t="s">
        <v>293</v>
      </c>
      <c r="AL56" s="73" t="s">
        <v>295</v>
      </c>
      <c r="AM56" s="74" t="s">
        <v>292</v>
      </c>
    </row>
    <row r="57" spans="1:53" s="71" customFormat="1" ht="22.5" customHeight="1">
      <c r="B57" s="72"/>
      <c r="C57" s="107"/>
      <c r="D57" s="64" t="s">
        <v>294</v>
      </c>
      <c r="E57" s="109"/>
      <c r="F57" s="135" t="s">
        <v>296</v>
      </c>
      <c r="G57" s="107" t="s">
        <v>287</v>
      </c>
      <c r="H57" s="110">
        <v>1</v>
      </c>
      <c r="I57" s="111"/>
      <c r="J57" s="111">
        <f>H57*I57</f>
        <v>0</v>
      </c>
      <c r="K57" s="66"/>
      <c r="AH57" s="70" t="s">
        <v>294</v>
      </c>
      <c r="AI57" s="70" t="s">
        <v>4</v>
      </c>
      <c r="AJ57" s="71" t="s">
        <v>0</v>
      </c>
      <c r="AK57" s="71" t="s">
        <v>293</v>
      </c>
      <c r="AL57" s="71" t="s">
        <v>295</v>
      </c>
      <c r="AM57" s="70" t="s">
        <v>292</v>
      </c>
    </row>
    <row r="58" spans="1:53" ht="22.5" customHeight="1">
      <c r="A58" s="71"/>
      <c r="B58" s="72"/>
      <c r="C58" s="107"/>
      <c r="D58" s="64" t="s">
        <v>294</v>
      </c>
      <c r="E58" s="109"/>
      <c r="F58" s="136" t="s">
        <v>290</v>
      </c>
      <c r="G58" s="107"/>
      <c r="H58" s="62"/>
      <c r="I58" s="111"/>
      <c r="J58" s="61">
        <f>SUM(J56:J57)</f>
        <v>0</v>
      </c>
      <c r="K58" s="66"/>
      <c r="AH58" s="70" t="s">
        <v>294</v>
      </c>
      <c r="AI58" s="70" t="s">
        <v>4</v>
      </c>
      <c r="AJ58" s="71" t="s">
        <v>0</v>
      </c>
      <c r="AK58" s="71" t="s">
        <v>293</v>
      </c>
      <c r="AL58" s="71" t="s">
        <v>295</v>
      </c>
      <c r="AM58" s="70" t="s">
        <v>292</v>
      </c>
    </row>
    <row r="59" spans="1:53" s="59" customFormat="1" ht="22.5" customHeight="1">
      <c r="B59" s="67"/>
      <c r="C59" s="60"/>
      <c r="D59" s="64" t="s">
        <v>294</v>
      </c>
      <c r="E59" s="63"/>
      <c r="F59" s="69"/>
      <c r="G59" s="60"/>
      <c r="H59" s="62"/>
      <c r="I59" s="61"/>
      <c r="J59" s="61"/>
      <c r="K59" s="68"/>
      <c r="AH59" s="58" t="s">
        <v>294</v>
      </c>
      <c r="AI59" s="58" t="s">
        <v>4</v>
      </c>
      <c r="AJ59" s="59" t="s">
        <v>9</v>
      </c>
      <c r="AK59" s="59" t="s">
        <v>293</v>
      </c>
      <c r="AL59" s="59" t="s">
        <v>0</v>
      </c>
      <c r="AM59" s="58" t="s">
        <v>292</v>
      </c>
    </row>
    <row r="60" spans="1:53" ht="22.5" customHeight="1">
      <c r="A60" s="59"/>
      <c r="B60" s="67"/>
      <c r="C60" s="86">
        <v>7</v>
      </c>
      <c r="D60" s="86" t="s">
        <v>289</v>
      </c>
      <c r="E60" s="85"/>
      <c r="F60" s="84" t="s">
        <v>291</v>
      </c>
      <c r="G60" s="83"/>
      <c r="H60" s="82"/>
      <c r="I60" s="65"/>
      <c r="J60" s="65">
        <f>J62</f>
        <v>0</v>
      </c>
      <c r="K60" s="81"/>
      <c r="AH60" s="58"/>
      <c r="AI60" s="58"/>
      <c r="AM60" s="58"/>
    </row>
    <row r="61" spans="1:53" ht="22.5" customHeight="1">
      <c r="A61" s="59"/>
      <c r="B61" s="67"/>
      <c r="C61" s="107"/>
      <c r="D61" s="64"/>
      <c r="E61" s="131"/>
      <c r="F61" s="135" t="s">
        <v>291</v>
      </c>
      <c r="G61" s="107" t="s">
        <v>287</v>
      </c>
      <c r="H61" s="110">
        <v>1</v>
      </c>
      <c r="I61" s="134"/>
      <c r="J61" s="134">
        <f>H61*I61</f>
        <v>0</v>
      </c>
      <c r="K61" s="76"/>
      <c r="AH61" s="58"/>
      <c r="AI61" s="58"/>
      <c r="AM61" s="58"/>
    </row>
    <row r="62" spans="1:53" ht="22.5" customHeight="1">
      <c r="A62" s="59"/>
      <c r="B62" s="67"/>
      <c r="C62" s="107"/>
      <c r="D62" s="64"/>
      <c r="E62" s="109"/>
      <c r="F62" s="136" t="s">
        <v>290</v>
      </c>
      <c r="G62" s="107"/>
      <c r="H62" s="110"/>
      <c r="I62" s="111"/>
      <c r="J62" s="61">
        <f>SUM(J61)</f>
        <v>0</v>
      </c>
      <c r="K62" s="66"/>
      <c r="AH62" s="58"/>
      <c r="AI62" s="58"/>
      <c r="AM62" s="58"/>
    </row>
    <row r="63" spans="1:53" ht="22.5" customHeight="1">
      <c r="A63" s="59"/>
      <c r="B63" s="67"/>
      <c r="C63" s="107"/>
      <c r="D63" s="64"/>
      <c r="E63" s="109"/>
      <c r="F63" s="136"/>
      <c r="G63" s="107"/>
      <c r="H63" s="62"/>
      <c r="I63" s="111"/>
      <c r="J63" s="61"/>
      <c r="K63" s="66"/>
      <c r="AH63" s="58"/>
      <c r="AI63" s="58"/>
      <c r="AM63" s="58"/>
    </row>
    <row r="64" spans="1:53" ht="22.5" customHeight="1">
      <c r="A64" s="59"/>
      <c r="B64" s="67"/>
      <c r="C64" s="107"/>
      <c r="D64" s="64"/>
      <c r="E64" s="63"/>
      <c r="F64" s="69"/>
      <c r="G64" s="60"/>
      <c r="H64" s="62"/>
      <c r="I64" s="61"/>
      <c r="J64" s="61"/>
      <c r="K64" s="68"/>
      <c r="AH64" s="58"/>
      <c r="AI64" s="58"/>
      <c r="AM64" s="58"/>
    </row>
    <row r="65" spans="1:39" ht="22.5" customHeight="1">
      <c r="A65" s="59"/>
      <c r="B65" s="67"/>
      <c r="C65" s="86">
        <v>8</v>
      </c>
      <c r="D65" s="86" t="s">
        <v>289</v>
      </c>
      <c r="E65" s="85"/>
      <c r="F65" s="84" t="s">
        <v>301</v>
      </c>
      <c r="G65" s="83" t="s">
        <v>300</v>
      </c>
      <c r="H65" s="82">
        <v>1</v>
      </c>
      <c r="I65" s="65"/>
      <c r="J65" s="65">
        <f>J67</f>
        <v>0</v>
      </c>
      <c r="K65" s="81"/>
      <c r="AH65" s="58"/>
      <c r="AI65" s="58"/>
      <c r="AM65" s="58"/>
    </row>
    <row r="66" spans="1:39" ht="22.5" customHeight="1">
      <c r="A66" s="59"/>
      <c r="B66" s="67"/>
      <c r="C66" s="60"/>
      <c r="D66" s="107"/>
      <c r="E66" s="108"/>
      <c r="F66" s="135" t="s">
        <v>288</v>
      </c>
      <c r="G66" s="107" t="s">
        <v>287</v>
      </c>
      <c r="H66" s="110">
        <v>1</v>
      </c>
      <c r="I66" s="134"/>
      <c r="J66" s="134">
        <f>H66*I66</f>
        <v>0</v>
      </c>
      <c r="K66" s="137"/>
      <c r="AH66" s="58"/>
      <c r="AI66" s="58"/>
      <c r="AM66" s="58"/>
    </row>
    <row r="67" spans="1:39" ht="22.5" customHeight="1">
      <c r="A67" s="59"/>
      <c r="B67" s="138"/>
      <c r="C67" s="139"/>
      <c r="D67" s="140"/>
      <c r="E67" s="141"/>
      <c r="F67" s="142" t="s">
        <v>290</v>
      </c>
      <c r="G67" s="140"/>
      <c r="H67" s="143"/>
      <c r="I67" s="144"/>
      <c r="J67" s="145">
        <f>SUM(J66)</f>
        <v>0</v>
      </c>
      <c r="K67" s="146"/>
      <c r="AH67" s="58"/>
      <c r="AI67" s="58"/>
      <c r="AM67" s="58"/>
    </row>
    <row r="68" spans="1:39" ht="22.5" customHeight="1" thickBot="1">
      <c r="A68" s="59"/>
      <c r="B68" s="59"/>
      <c r="C68" s="60"/>
      <c r="D68" s="64"/>
      <c r="E68" s="63"/>
      <c r="G68" s="60"/>
      <c r="H68" s="62"/>
      <c r="I68" s="61"/>
      <c r="J68" s="61"/>
      <c r="K68" s="60"/>
      <c r="AH68" s="58"/>
      <c r="AI68" s="58"/>
      <c r="AM68" s="58"/>
    </row>
    <row r="69" spans="1:39" ht="22.95" customHeight="1" thickBot="1">
      <c r="F69" s="103" t="s">
        <v>286</v>
      </c>
      <c r="G69" s="104"/>
      <c r="H69" s="104"/>
      <c r="I69" s="105"/>
      <c r="J69" s="147">
        <f>J17+J29+J46+J55+J60+J65</f>
        <v>0</v>
      </c>
      <c r="K69" s="106" t="s">
        <v>54</v>
      </c>
    </row>
  </sheetData>
  <mergeCells count="2">
    <mergeCell ref="E6:H6"/>
    <mergeCell ref="E8:H8"/>
  </mergeCells>
  <pageMargins left="0.58333333333333304" right="0.58333333333333304" top="0.58333333333333304" bottom="0.58194444444444404" header="0.51180555555555496" footer="0"/>
  <pageSetup paperSize="9" fitToHeight="100" orientation="landscape" useFirstPageNumber="1" horizontalDpi="300" verticalDpi="300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885E-0E53-488F-93D1-DB64839A9C0A}">
  <sheetPr>
    <pageSetUpPr fitToPage="1"/>
  </sheetPr>
  <dimension ref="A1:K53"/>
  <sheetViews>
    <sheetView showGridLines="0" workbookViewId="0">
      <pane ySplit="12" topLeftCell="A15" activePane="bottomLeft" state="frozenSplit"/>
      <selection pane="bottomLeft" activeCell="D19" sqref="D19"/>
    </sheetView>
  </sheetViews>
  <sheetFormatPr defaultColWidth="9" defaultRowHeight="12" customHeight="1"/>
  <cols>
    <col min="1" max="1" width="6.33203125" style="24" customWidth="1"/>
    <col min="2" max="2" width="6.33203125" style="23" customWidth="1"/>
    <col min="3" max="3" width="13.33203125" style="23" customWidth="1"/>
    <col min="4" max="4" width="49.44140625" style="23" customWidth="1"/>
    <col min="5" max="5" width="4.44140625" style="23" customWidth="1"/>
    <col min="6" max="6" width="9.5546875" style="21" customWidth="1"/>
    <col min="7" max="8" width="13.33203125" style="22" customWidth="1"/>
    <col min="9" max="11" width="15.33203125" style="22" customWidth="1"/>
    <col min="12" max="16384" width="9" style="1"/>
  </cols>
  <sheetData>
    <row r="1" spans="1:11" ht="27.75" customHeight="1">
      <c r="A1" s="148" t="s">
        <v>280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2.75" customHeight="1">
      <c r="A2" s="20" t="s">
        <v>425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2.75" customHeight="1">
      <c r="A3" s="20" t="s">
        <v>52</v>
      </c>
      <c r="B3" s="20"/>
      <c r="C3" s="20"/>
      <c r="D3" s="20"/>
      <c r="E3" s="20"/>
      <c r="F3" s="20"/>
      <c r="G3" s="20"/>
      <c r="H3" s="20"/>
      <c r="I3" s="18" t="s">
        <v>50</v>
      </c>
      <c r="J3" s="20"/>
      <c r="K3" s="20"/>
    </row>
    <row r="4" spans="1:11" ht="13.5" customHeight="1">
      <c r="A4" s="19"/>
      <c r="B4" s="20"/>
      <c r="C4" s="19"/>
      <c r="D4" s="20"/>
      <c r="E4" s="20"/>
      <c r="F4" s="20"/>
      <c r="G4" s="20"/>
      <c r="H4" s="20"/>
      <c r="I4" s="18" t="s">
        <v>426</v>
      </c>
      <c r="J4" s="20"/>
      <c r="K4" s="20"/>
    </row>
    <row r="5" spans="1:11" ht="6.75" customHeight="1">
      <c r="A5" s="54"/>
      <c r="B5" s="54"/>
      <c r="C5" s="54"/>
      <c r="D5" s="54"/>
      <c r="E5" s="54"/>
      <c r="F5" s="54"/>
      <c r="G5" s="17"/>
      <c r="H5" s="17"/>
      <c r="I5" s="17"/>
      <c r="J5" s="17"/>
      <c r="K5" s="17"/>
    </row>
    <row r="6" spans="1:11" ht="12.75" customHeight="1">
      <c r="A6" s="18" t="s">
        <v>435</v>
      </c>
      <c r="B6" s="53"/>
      <c r="C6" s="53"/>
      <c r="D6" s="53"/>
      <c r="E6" s="53"/>
      <c r="F6" s="51"/>
      <c r="G6" s="52"/>
      <c r="H6" s="52"/>
      <c r="I6" s="52"/>
      <c r="J6" s="52"/>
      <c r="K6" s="52"/>
    </row>
    <row r="7" spans="1:11" ht="12.75" customHeight="1">
      <c r="A7" s="18" t="s">
        <v>51</v>
      </c>
      <c r="B7" s="53"/>
      <c r="C7" s="53"/>
      <c r="D7" s="53"/>
      <c r="E7" s="53"/>
      <c r="F7" s="51"/>
      <c r="G7" s="52"/>
      <c r="H7" s="52"/>
      <c r="I7" s="52"/>
      <c r="J7" s="52"/>
      <c r="K7" s="18"/>
    </row>
    <row r="8" spans="1:11" ht="12.75" customHeight="1">
      <c r="A8" s="18" t="s">
        <v>49</v>
      </c>
      <c r="B8" s="53"/>
      <c r="C8" s="53"/>
      <c r="D8" s="53"/>
      <c r="E8" s="53"/>
      <c r="F8" s="51"/>
      <c r="G8" s="52"/>
      <c r="H8" s="52"/>
      <c r="I8" s="52"/>
      <c r="J8" s="52"/>
      <c r="K8" s="18"/>
    </row>
    <row r="9" spans="1:11" ht="6.7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24.75" customHeight="1">
      <c r="A10" s="50" t="s">
        <v>279</v>
      </c>
      <c r="B10" s="50" t="s">
        <v>278</v>
      </c>
      <c r="C10" s="50" t="s">
        <v>277</v>
      </c>
      <c r="D10" s="50" t="s">
        <v>47</v>
      </c>
      <c r="E10" s="50" t="s">
        <v>276</v>
      </c>
      <c r="F10" s="50" t="s">
        <v>275</v>
      </c>
      <c r="G10" s="50" t="s">
        <v>430</v>
      </c>
      <c r="H10" s="50" t="s">
        <v>429</v>
      </c>
      <c r="I10" s="50" t="s">
        <v>431</v>
      </c>
      <c r="J10" s="50" t="s">
        <v>432</v>
      </c>
      <c r="K10" s="50" t="s">
        <v>46</v>
      </c>
    </row>
    <row r="11" spans="1:11" ht="12.75" hidden="1" customHeight="1">
      <c r="A11" s="50" t="s">
        <v>0</v>
      </c>
      <c r="B11" s="50" t="s">
        <v>4</v>
      </c>
      <c r="C11" s="50" t="s">
        <v>6</v>
      </c>
      <c r="D11" s="50" t="s">
        <v>9</v>
      </c>
      <c r="E11" s="50" t="s">
        <v>11</v>
      </c>
      <c r="F11" s="50" t="s">
        <v>12</v>
      </c>
      <c r="G11" s="50" t="s">
        <v>13</v>
      </c>
      <c r="H11" s="50"/>
      <c r="I11" s="50" t="s">
        <v>2</v>
      </c>
      <c r="J11" s="50" t="s">
        <v>5</v>
      </c>
      <c r="K11" s="50" t="s">
        <v>8</v>
      </c>
    </row>
    <row r="12" spans="1:11" ht="6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ht="30.75" customHeight="1">
      <c r="A13" s="49"/>
      <c r="B13" s="16"/>
      <c r="C13" s="16" t="s">
        <v>7</v>
      </c>
      <c r="D13" s="16" t="s">
        <v>38</v>
      </c>
      <c r="E13" s="16"/>
      <c r="F13" s="14"/>
      <c r="G13" s="15"/>
      <c r="H13" s="15"/>
      <c r="I13" s="15">
        <f>I14+I19+I23</f>
        <v>0</v>
      </c>
      <c r="J13" s="15">
        <f t="shared" ref="J13:K13" si="0">J14+J19+J23</f>
        <v>0</v>
      </c>
      <c r="K13" s="15">
        <f t="shared" si="0"/>
        <v>0</v>
      </c>
    </row>
    <row r="14" spans="1:11" ht="28.5" customHeight="1">
      <c r="A14" s="44"/>
      <c r="B14" s="13"/>
      <c r="C14" s="13" t="s">
        <v>37</v>
      </c>
      <c r="D14" s="13" t="s">
        <v>424</v>
      </c>
      <c r="E14" s="13"/>
      <c r="F14" s="11"/>
      <c r="G14" s="12"/>
      <c r="H14" s="12"/>
      <c r="I14" s="12">
        <f>SUM(I15:I18)</f>
        <v>0</v>
      </c>
      <c r="J14" s="12">
        <f t="shared" ref="J14:K14" si="1">SUM(J15:J18)</f>
        <v>0</v>
      </c>
      <c r="K14" s="12">
        <f t="shared" si="1"/>
        <v>0</v>
      </c>
    </row>
    <row r="15" spans="1:11" ht="13.5" customHeight="1">
      <c r="A15" s="29">
        <v>1</v>
      </c>
      <c r="B15" s="28" t="s">
        <v>206</v>
      </c>
      <c r="C15" s="28" t="s">
        <v>423</v>
      </c>
      <c r="D15" s="28" t="s">
        <v>422</v>
      </c>
      <c r="E15" s="28" t="s">
        <v>88</v>
      </c>
      <c r="F15" s="26">
        <v>10</v>
      </c>
      <c r="G15" s="27"/>
      <c r="H15" s="27"/>
      <c r="I15" s="27">
        <f>$F15*G15</f>
        <v>0</v>
      </c>
      <c r="J15" s="27">
        <f>$F15*H15</f>
        <v>0</v>
      </c>
      <c r="K15" s="27">
        <f>I15+J15</f>
        <v>0</v>
      </c>
    </row>
    <row r="16" spans="1:11" ht="13.5" customHeight="1">
      <c r="A16" s="29">
        <v>2</v>
      </c>
      <c r="B16" s="28" t="s">
        <v>206</v>
      </c>
      <c r="C16" s="28" t="s">
        <v>421</v>
      </c>
      <c r="D16" s="28" t="s">
        <v>420</v>
      </c>
      <c r="E16" s="28" t="s">
        <v>88</v>
      </c>
      <c r="F16" s="26">
        <v>17</v>
      </c>
      <c r="G16" s="27"/>
      <c r="H16" s="27"/>
      <c r="I16" s="27">
        <f t="shared" ref="I16:I18" si="2">$F16*G16</f>
        <v>0</v>
      </c>
      <c r="J16" s="27">
        <f t="shared" ref="J16:J18" si="3">$F16*H16</f>
        <v>0</v>
      </c>
      <c r="K16" s="27">
        <f t="shared" ref="K16:K18" si="4">I16+J16</f>
        <v>0</v>
      </c>
    </row>
    <row r="17" spans="1:11" ht="13.5" customHeight="1">
      <c r="A17" s="29">
        <v>3</v>
      </c>
      <c r="B17" s="28" t="s">
        <v>206</v>
      </c>
      <c r="C17" s="28" t="s">
        <v>419</v>
      </c>
      <c r="D17" s="28" t="s">
        <v>418</v>
      </c>
      <c r="E17" s="28" t="s">
        <v>88</v>
      </c>
      <c r="F17" s="26">
        <v>18</v>
      </c>
      <c r="G17" s="27"/>
      <c r="H17" s="27"/>
      <c r="I17" s="27">
        <f t="shared" si="2"/>
        <v>0</v>
      </c>
      <c r="J17" s="27">
        <f t="shared" si="3"/>
        <v>0</v>
      </c>
      <c r="K17" s="27">
        <f t="shared" si="4"/>
        <v>0</v>
      </c>
    </row>
    <row r="18" spans="1:11" ht="13.5" customHeight="1">
      <c r="A18" s="29">
        <v>4</v>
      </c>
      <c r="B18" s="28" t="s">
        <v>206</v>
      </c>
      <c r="C18" s="28" t="s">
        <v>417</v>
      </c>
      <c r="D18" s="28" t="s">
        <v>416</v>
      </c>
      <c r="E18" s="28" t="s">
        <v>303</v>
      </c>
      <c r="F18" s="26">
        <v>4</v>
      </c>
      <c r="G18" s="27"/>
      <c r="H18" s="27"/>
      <c r="I18" s="27">
        <f t="shared" si="2"/>
        <v>0</v>
      </c>
      <c r="J18" s="27">
        <f t="shared" si="3"/>
        <v>0</v>
      </c>
      <c r="K18" s="27">
        <f t="shared" si="4"/>
        <v>0</v>
      </c>
    </row>
    <row r="19" spans="1:11" ht="28.5" customHeight="1">
      <c r="A19" s="44"/>
      <c r="B19" s="13"/>
      <c r="C19" s="13" t="s">
        <v>415</v>
      </c>
      <c r="D19" s="13" t="s">
        <v>414</v>
      </c>
      <c r="E19" s="13"/>
      <c r="F19" s="11"/>
      <c r="G19" s="12"/>
      <c r="H19" s="12"/>
      <c r="I19" s="12">
        <f>SUM(I20:I22)</f>
        <v>0</v>
      </c>
      <c r="J19" s="12">
        <f t="shared" ref="J19:K19" si="5">SUM(J20:J22)</f>
        <v>0</v>
      </c>
      <c r="K19" s="12">
        <f t="shared" si="5"/>
        <v>0</v>
      </c>
    </row>
    <row r="20" spans="1:11" ht="13.5" customHeight="1">
      <c r="A20" s="29">
        <v>5</v>
      </c>
      <c r="B20" s="28" t="s">
        <v>206</v>
      </c>
      <c r="C20" s="28" t="s">
        <v>413</v>
      </c>
      <c r="D20" s="28" t="s">
        <v>412</v>
      </c>
      <c r="E20" s="28" t="s">
        <v>88</v>
      </c>
      <c r="F20" s="26">
        <v>20</v>
      </c>
      <c r="G20" s="27"/>
      <c r="H20" s="27"/>
      <c r="I20" s="27">
        <f t="shared" ref="I20:I22" si="6">$F20*G20</f>
        <v>0</v>
      </c>
      <c r="J20" s="27">
        <f t="shared" ref="J20:J22" si="7">$F20*H20</f>
        <v>0</v>
      </c>
      <c r="K20" s="27">
        <f t="shared" ref="K20:K22" si="8">I20+J20</f>
        <v>0</v>
      </c>
    </row>
    <row r="21" spans="1:11" ht="13.5" customHeight="1">
      <c r="A21" s="29">
        <v>6</v>
      </c>
      <c r="B21" s="28" t="s">
        <v>206</v>
      </c>
      <c r="C21" s="28" t="s">
        <v>411</v>
      </c>
      <c r="D21" s="28" t="s">
        <v>410</v>
      </c>
      <c r="E21" s="28" t="s">
        <v>88</v>
      </c>
      <c r="F21" s="26">
        <v>20</v>
      </c>
      <c r="G21" s="27"/>
      <c r="H21" s="27"/>
      <c r="I21" s="27">
        <f t="shared" si="6"/>
        <v>0</v>
      </c>
      <c r="J21" s="27">
        <f t="shared" si="7"/>
        <v>0</v>
      </c>
      <c r="K21" s="27">
        <f t="shared" si="8"/>
        <v>0</v>
      </c>
    </row>
    <row r="22" spans="1:11" ht="13.5" customHeight="1">
      <c r="A22" s="29">
        <v>7</v>
      </c>
      <c r="B22" s="28" t="s">
        <v>206</v>
      </c>
      <c r="C22" s="28" t="s">
        <v>409</v>
      </c>
      <c r="D22" s="28" t="s">
        <v>408</v>
      </c>
      <c r="E22" s="28" t="s">
        <v>303</v>
      </c>
      <c r="F22" s="26">
        <v>4</v>
      </c>
      <c r="G22" s="27"/>
      <c r="H22" s="27"/>
      <c r="I22" s="27">
        <f t="shared" si="6"/>
        <v>0</v>
      </c>
      <c r="J22" s="27">
        <f t="shared" si="7"/>
        <v>0</v>
      </c>
      <c r="K22" s="27">
        <f t="shared" si="8"/>
        <v>0</v>
      </c>
    </row>
    <row r="23" spans="1:11" ht="28.5" customHeight="1">
      <c r="A23" s="44"/>
      <c r="B23" s="13"/>
      <c r="C23" s="13" t="s">
        <v>407</v>
      </c>
      <c r="D23" s="13" t="s">
        <v>406</v>
      </c>
      <c r="E23" s="13"/>
      <c r="F23" s="11"/>
      <c r="G23" s="12"/>
      <c r="H23" s="12"/>
      <c r="I23" s="12">
        <f>SUM(I24:I52)</f>
        <v>0</v>
      </c>
      <c r="J23" s="12">
        <f t="shared" ref="J23:K23" si="9">SUM(J24:J52)</f>
        <v>0</v>
      </c>
      <c r="K23" s="12">
        <f t="shared" si="9"/>
        <v>0</v>
      </c>
    </row>
    <row r="24" spans="1:11" ht="13.5" customHeight="1">
      <c r="A24" s="29">
        <v>8</v>
      </c>
      <c r="B24" s="28" t="s">
        <v>206</v>
      </c>
      <c r="C24" s="28" t="s">
        <v>405</v>
      </c>
      <c r="D24" s="28" t="s">
        <v>404</v>
      </c>
      <c r="E24" s="28" t="s">
        <v>303</v>
      </c>
      <c r="F24" s="26">
        <v>2</v>
      </c>
      <c r="G24" s="27"/>
      <c r="H24" s="27"/>
      <c r="I24" s="27">
        <f t="shared" ref="I24:I52" si="10">$F24*G24</f>
        <v>0</v>
      </c>
      <c r="J24" s="27">
        <f t="shared" ref="J24:J52" si="11">$F24*H24</f>
        <v>0</v>
      </c>
      <c r="K24" s="27">
        <f t="shared" ref="K24:K52" si="12">I24+J24</f>
        <v>0</v>
      </c>
    </row>
    <row r="25" spans="1:11" ht="13.5" customHeight="1">
      <c r="A25" s="29">
        <v>9</v>
      </c>
      <c r="B25" s="28" t="s">
        <v>206</v>
      </c>
      <c r="C25" s="28" t="s">
        <v>403</v>
      </c>
      <c r="D25" s="28" t="s">
        <v>402</v>
      </c>
      <c r="E25" s="28" t="s">
        <v>303</v>
      </c>
      <c r="F25" s="26">
        <v>2</v>
      </c>
      <c r="G25" s="27"/>
      <c r="H25" s="27"/>
      <c r="I25" s="27">
        <f t="shared" si="10"/>
        <v>0</v>
      </c>
      <c r="J25" s="27">
        <f t="shared" si="11"/>
        <v>0</v>
      </c>
      <c r="K25" s="27">
        <f t="shared" si="12"/>
        <v>0</v>
      </c>
    </row>
    <row r="26" spans="1:11" ht="13.5" customHeight="1">
      <c r="A26" s="29">
        <v>10</v>
      </c>
      <c r="B26" s="28" t="s">
        <v>206</v>
      </c>
      <c r="C26" s="28" t="s">
        <v>401</v>
      </c>
      <c r="D26" s="28" t="s">
        <v>400</v>
      </c>
      <c r="E26" s="28" t="s">
        <v>303</v>
      </c>
      <c r="F26" s="26">
        <v>2</v>
      </c>
      <c r="G26" s="27"/>
      <c r="H26" s="27"/>
      <c r="I26" s="27">
        <f t="shared" si="10"/>
        <v>0</v>
      </c>
      <c r="J26" s="27">
        <f t="shared" si="11"/>
        <v>0</v>
      </c>
      <c r="K26" s="27">
        <f t="shared" si="12"/>
        <v>0</v>
      </c>
    </row>
    <row r="27" spans="1:11" ht="13.5" customHeight="1">
      <c r="A27" s="29">
        <v>11</v>
      </c>
      <c r="B27" s="28" t="s">
        <v>206</v>
      </c>
      <c r="C27" s="28" t="s">
        <v>399</v>
      </c>
      <c r="D27" s="28" t="s">
        <v>398</v>
      </c>
      <c r="E27" s="28" t="s">
        <v>303</v>
      </c>
      <c r="F27" s="26">
        <v>2</v>
      </c>
      <c r="G27" s="27"/>
      <c r="H27" s="27"/>
      <c r="I27" s="27">
        <f t="shared" si="10"/>
        <v>0</v>
      </c>
      <c r="J27" s="27">
        <f t="shared" si="11"/>
        <v>0</v>
      </c>
      <c r="K27" s="27">
        <f t="shared" si="12"/>
        <v>0</v>
      </c>
    </row>
    <row r="28" spans="1:11" ht="13.5" customHeight="1">
      <c r="A28" s="29">
        <v>12</v>
      </c>
      <c r="B28" s="28" t="s">
        <v>206</v>
      </c>
      <c r="C28" s="28" t="s">
        <v>397</v>
      </c>
      <c r="D28" s="28" t="s">
        <v>396</v>
      </c>
      <c r="E28" s="28" t="s">
        <v>303</v>
      </c>
      <c r="F28" s="26">
        <v>2</v>
      </c>
      <c r="G28" s="27"/>
      <c r="H28" s="27"/>
      <c r="I28" s="27">
        <f t="shared" si="10"/>
        <v>0</v>
      </c>
      <c r="J28" s="27">
        <f t="shared" si="11"/>
        <v>0</v>
      </c>
      <c r="K28" s="27">
        <f t="shared" si="12"/>
        <v>0</v>
      </c>
    </row>
    <row r="29" spans="1:11" ht="13.5" customHeight="1">
      <c r="A29" s="29">
        <v>13</v>
      </c>
      <c r="B29" s="28" t="s">
        <v>206</v>
      </c>
      <c r="C29" s="28" t="s">
        <v>395</v>
      </c>
      <c r="D29" s="28" t="s">
        <v>394</v>
      </c>
      <c r="E29" s="28" t="s">
        <v>303</v>
      </c>
      <c r="F29" s="26">
        <v>2</v>
      </c>
      <c r="G29" s="27"/>
      <c r="H29" s="27"/>
      <c r="I29" s="27">
        <f t="shared" si="10"/>
        <v>0</v>
      </c>
      <c r="J29" s="27">
        <f t="shared" si="11"/>
        <v>0</v>
      </c>
      <c r="K29" s="27">
        <f t="shared" si="12"/>
        <v>0</v>
      </c>
    </row>
    <row r="30" spans="1:11" ht="13.5" customHeight="1">
      <c r="A30" s="29">
        <v>14</v>
      </c>
      <c r="B30" s="28" t="s">
        <v>206</v>
      </c>
      <c r="C30" s="28" t="s">
        <v>393</v>
      </c>
      <c r="D30" s="28" t="s">
        <v>392</v>
      </c>
      <c r="E30" s="28" t="s">
        <v>303</v>
      </c>
      <c r="F30" s="26">
        <v>2</v>
      </c>
      <c r="G30" s="27"/>
      <c r="H30" s="27"/>
      <c r="I30" s="27">
        <f t="shared" si="10"/>
        <v>0</v>
      </c>
      <c r="J30" s="27">
        <f t="shared" si="11"/>
        <v>0</v>
      </c>
      <c r="K30" s="27">
        <f t="shared" si="12"/>
        <v>0</v>
      </c>
    </row>
    <row r="31" spans="1:11" ht="13.5" customHeight="1">
      <c r="A31" s="29">
        <v>15</v>
      </c>
      <c r="B31" s="28" t="s">
        <v>206</v>
      </c>
      <c r="C31" s="28" t="s">
        <v>391</v>
      </c>
      <c r="D31" s="28" t="s">
        <v>390</v>
      </c>
      <c r="E31" s="28" t="s">
        <v>303</v>
      </c>
      <c r="F31" s="26">
        <v>1</v>
      </c>
      <c r="G31" s="27"/>
      <c r="H31" s="27"/>
      <c r="I31" s="27">
        <f t="shared" si="10"/>
        <v>0</v>
      </c>
      <c r="J31" s="27">
        <f t="shared" si="11"/>
        <v>0</v>
      </c>
      <c r="K31" s="27">
        <f t="shared" si="12"/>
        <v>0</v>
      </c>
    </row>
    <row r="32" spans="1:11" ht="13.5" customHeight="1">
      <c r="A32" s="29">
        <v>16</v>
      </c>
      <c r="B32" s="28" t="s">
        <v>206</v>
      </c>
      <c r="C32" s="28" t="s">
        <v>389</v>
      </c>
      <c r="D32" s="28" t="s">
        <v>388</v>
      </c>
      <c r="E32" s="28" t="s">
        <v>303</v>
      </c>
      <c r="F32" s="26">
        <v>3</v>
      </c>
      <c r="G32" s="27"/>
      <c r="H32" s="27"/>
      <c r="I32" s="27">
        <f t="shared" si="10"/>
        <v>0</v>
      </c>
      <c r="J32" s="27">
        <f t="shared" si="11"/>
        <v>0</v>
      </c>
      <c r="K32" s="27">
        <f t="shared" si="12"/>
        <v>0</v>
      </c>
    </row>
    <row r="33" spans="1:11" ht="13.5" customHeight="1">
      <c r="A33" s="29">
        <v>17</v>
      </c>
      <c r="B33" s="28" t="s">
        <v>206</v>
      </c>
      <c r="C33" s="28" t="s">
        <v>387</v>
      </c>
      <c r="D33" s="28" t="s">
        <v>386</v>
      </c>
      <c r="E33" s="28" t="s">
        <v>303</v>
      </c>
      <c r="F33" s="26">
        <v>3</v>
      </c>
      <c r="G33" s="27"/>
      <c r="H33" s="27"/>
      <c r="I33" s="27">
        <f t="shared" si="10"/>
        <v>0</v>
      </c>
      <c r="J33" s="27">
        <f t="shared" si="11"/>
        <v>0</v>
      </c>
      <c r="K33" s="27">
        <f t="shared" si="12"/>
        <v>0</v>
      </c>
    </row>
    <row r="34" spans="1:11" ht="13.5" customHeight="1">
      <c r="A34" s="29">
        <v>18</v>
      </c>
      <c r="B34" s="28" t="s">
        <v>206</v>
      </c>
      <c r="C34" s="28" t="s">
        <v>385</v>
      </c>
      <c r="D34" s="28" t="s">
        <v>384</v>
      </c>
      <c r="E34" s="28" t="s">
        <v>303</v>
      </c>
      <c r="F34" s="26">
        <v>3</v>
      </c>
      <c r="G34" s="27"/>
      <c r="H34" s="27"/>
      <c r="I34" s="27">
        <f t="shared" si="10"/>
        <v>0</v>
      </c>
      <c r="J34" s="27">
        <f t="shared" si="11"/>
        <v>0</v>
      </c>
      <c r="K34" s="27">
        <f t="shared" si="12"/>
        <v>0</v>
      </c>
    </row>
    <row r="35" spans="1:11" ht="13.5" customHeight="1">
      <c r="A35" s="29">
        <v>19</v>
      </c>
      <c r="B35" s="28" t="s">
        <v>206</v>
      </c>
      <c r="C35" s="28" t="s">
        <v>383</v>
      </c>
      <c r="D35" s="28" t="s">
        <v>382</v>
      </c>
      <c r="E35" s="28" t="s">
        <v>303</v>
      </c>
      <c r="F35" s="26">
        <v>3</v>
      </c>
      <c r="G35" s="27"/>
      <c r="H35" s="27"/>
      <c r="I35" s="27">
        <f t="shared" si="10"/>
        <v>0</v>
      </c>
      <c r="J35" s="27">
        <f t="shared" si="11"/>
        <v>0</v>
      </c>
      <c r="K35" s="27">
        <f t="shared" si="12"/>
        <v>0</v>
      </c>
    </row>
    <row r="36" spans="1:11" ht="13.5" customHeight="1">
      <c r="A36" s="29">
        <v>20</v>
      </c>
      <c r="B36" s="28" t="s">
        <v>206</v>
      </c>
      <c r="C36" s="28" t="s">
        <v>381</v>
      </c>
      <c r="D36" s="28" t="s">
        <v>380</v>
      </c>
      <c r="E36" s="28" t="s">
        <v>303</v>
      </c>
      <c r="F36" s="26">
        <v>4</v>
      </c>
      <c r="G36" s="27"/>
      <c r="H36" s="27"/>
      <c r="I36" s="27">
        <f t="shared" si="10"/>
        <v>0</v>
      </c>
      <c r="J36" s="27">
        <f t="shared" si="11"/>
        <v>0</v>
      </c>
      <c r="K36" s="27">
        <f t="shared" si="12"/>
        <v>0</v>
      </c>
    </row>
    <row r="37" spans="1:11" ht="13.5" customHeight="1">
      <c r="A37" s="29">
        <v>21</v>
      </c>
      <c r="B37" s="28" t="s">
        <v>206</v>
      </c>
      <c r="C37" s="28" t="s">
        <v>379</v>
      </c>
      <c r="D37" s="28" t="s">
        <v>378</v>
      </c>
      <c r="E37" s="28" t="s">
        <v>303</v>
      </c>
      <c r="F37" s="26">
        <v>1</v>
      </c>
      <c r="G37" s="27"/>
      <c r="H37" s="27"/>
      <c r="I37" s="27">
        <f t="shared" si="10"/>
        <v>0</v>
      </c>
      <c r="J37" s="27">
        <f t="shared" si="11"/>
        <v>0</v>
      </c>
      <c r="K37" s="27">
        <f t="shared" si="12"/>
        <v>0</v>
      </c>
    </row>
    <row r="38" spans="1:11" ht="13.5" customHeight="1">
      <c r="A38" s="29">
        <v>22</v>
      </c>
      <c r="B38" s="28" t="s">
        <v>206</v>
      </c>
      <c r="C38" s="28" t="s">
        <v>377</v>
      </c>
      <c r="D38" s="28" t="s">
        <v>376</v>
      </c>
      <c r="E38" s="28" t="s">
        <v>303</v>
      </c>
      <c r="F38" s="26">
        <v>2</v>
      </c>
      <c r="G38" s="27"/>
      <c r="H38" s="27"/>
      <c r="I38" s="27">
        <f t="shared" si="10"/>
        <v>0</v>
      </c>
      <c r="J38" s="27">
        <f t="shared" si="11"/>
        <v>0</v>
      </c>
      <c r="K38" s="27">
        <f t="shared" si="12"/>
        <v>0</v>
      </c>
    </row>
    <row r="39" spans="1:11" ht="13.5" customHeight="1">
      <c r="A39" s="29">
        <v>23</v>
      </c>
      <c r="B39" s="28" t="s">
        <v>206</v>
      </c>
      <c r="C39" s="28" t="s">
        <v>375</v>
      </c>
      <c r="D39" s="28" t="s">
        <v>374</v>
      </c>
      <c r="E39" s="28" t="s">
        <v>303</v>
      </c>
      <c r="F39" s="26">
        <v>3</v>
      </c>
      <c r="G39" s="27"/>
      <c r="H39" s="27"/>
      <c r="I39" s="27">
        <f t="shared" si="10"/>
        <v>0</v>
      </c>
      <c r="J39" s="27">
        <f t="shared" si="11"/>
        <v>0</v>
      </c>
      <c r="K39" s="27">
        <f t="shared" si="12"/>
        <v>0</v>
      </c>
    </row>
    <row r="40" spans="1:11" ht="13.5" customHeight="1">
      <c r="A40" s="29">
        <v>24</v>
      </c>
      <c r="B40" s="28" t="s">
        <v>206</v>
      </c>
      <c r="C40" s="28" t="s">
        <v>373</v>
      </c>
      <c r="D40" s="28" t="s">
        <v>372</v>
      </c>
      <c r="E40" s="28" t="s">
        <v>303</v>
      </c>
      <c r="F40" s="26">
        <v>1</v>
      </c>
      <c r="G40" s="27"/>
      <c r="H40" s="27"/>
      <c r="I40" s="27">
        <f t="shared" si="10"/>
        <v>0</v>
      </c>
      <c r="J40" s="27">
        <f t="shared" si="11"/>
        <v>0</v>
      </c>
      <c r="K40" s="27">
        <f t="shared" si="12"/>
        <v>0</v>
      </c>
    </row>
    <row r="41" spans="1:11" ht="13.5" customHeight="1">
      <c r="A41" s="29">
        <v>25</v>
      </c>
      <c r="B41" s="28" t="s">
        <v>206</v>
      </c>
      <c r="C41" s="28" t="s">
        <v>371</v>
      </c>
      <c r="D41" s="28" t="s">
        <v>370</v>
      </c>
      <c r="E41" s="28" t="s">
        <v>303</v>
      </c>
      <c r="F41" s="26">
        <v>1</v>
      </c>
      <c r="G41" s="27"/>
      <c r="H41" s="27"/>
      <c r="I41" s="27">
        <f t="shared" si="10"/>
        <v>0</v>
      </c>
      <c r="J41" s="27">
        <f t="shared" si="11"/>
        <v>0</v>
      </c>
      <c r="K41" s="27">
        <f t="shared" si="12"/>
        <v>0</v>
      </c>
    </row>
    <row r="42" spans="1:11" ht="13.5" customHeight="1">
      <c r="A42" s="29">
        <v>26</v>
      </c>
      <c r="B42" s="28" t="s">
        <v>206</v>
      </c>
      <c r="C42" s="28" t="s">
        <v>369</v>
      </c>
      <c r="D42" s="28" t="s">
        <v>368</v>
      </c>
      <c r="E42" s="28" t="s">
        <v>353</v>
      </c>
      <c r="F42" s="26">
        <v>1</v>
      </c>
      <c r="G42" s="27"/>
      <c r="H42" s="27"/>
      <c r="I42" s="27">
        <f t="shared" si="10"/>
        <v>0</v>
      </c>
      <c r="J42" s="27">
        <f t="shared" si="11"/>
        <v>0</v>
      </c>
      <c r="K42" s="27">
        <f t="shared" si="12"/>
        <v>0</v>
      </c>
    </row>
    <row r="43" spans="1:11" ht="13.5" customHeight="1">
      <c r="A43" s="29">
        <v>27</v>
      </c>
      <c r="B43" s="28" t="s">
        <v>206</v>
      </c>
      <c r="C43" s="28" t="s">
        <v>367</v>
      </c>
      <c r="D43" s="28" t="s">
        <v>366</v>
      </c>
      <c r="E43" s="28" t="s">
        <v>303</v>
      </c>
      <c r="F43" s="26">
        <v>2</v>
      </c>
      <c r="G43" s="27"/>
      <c r="H43" s="27"/>
      <c r="I43" s="27">
        <f t="shared" si="10"/>
        <v>0</v>
      </c>
      <c r="J43" s="27">
        <f t="shared" si="11"/>
        <v>0</v>
      </c>
      <c r="K43" s="27">
        <f t="shared" si="12"/>
        <v>0</v>
      </c>
    </row>
    <row r="44" spans="1:11" ht="13.5" customHeight="1">
      <c r="A44" s="29">
        <v>28</v>
      </c>
      <c r="B44" s="28" t="s">
        <v>206</v>
      </c>
      <c r="C44" s="28" t="s">
        <v>365</v>
      </c>
      <c r="D44" s="28" t="s">
        <v>364</v>
      </c>
      <c r="E44" s="28" t="s">
        <v>303</v>
      </c>
      <c r="F44" s="26">
        <v>2</v>
      </c>
      <c r="G44" s="27"/>
      <c r="H44" s="27"/>
      <c r="I44" s="27">
        <f t="shared" si="10"/>
        <v>0</v>
      </c>
      <c r="J44" s="27">
        <f t="shared" si="11"/>
        <v>0</v>
      </c>
      <c r="K44" s="27">
        <f t="shared" si="12"/>
        <v>0</v>
      </c>
    </row>
    <row r="45" spans="1:11" ht="13.5" customHeight="1">
      <c r="A45" s="29">
        <v>29</v>
      </c>
      <c r="B45" s="28" t="s">
        <v>206</v>
      </c>
      <c r="C45" s="28" t="s">
        <v>363</v>
      </c>
      <c r="D45" s="28" t="s">
        <v>362</v>
      </c>
      <c r="E45" s="28" t="s">
        <v>303</v>
      </c>
      <c r="F45" s="26">
        <v>2</v>
      </c>
      <c r="G45" s="27"/>
      <c r="H45" s="27"/>
      <c r="I45" s="27">
        <f t="shared" si="10"/>
        <v>0</v>
      </c>
      <c r="J45" s="27">
        <f t="shared" si="11"/>
        <v>0</v>
      </c>
      <c r="K45" s="27">
        <f t="shared" si="12"/>
        <v>0</v>
      </c>
    </row>
    <row r="46" spans="1:11" ht="13.5" customHeight="1">
      <c r="A46" s="29">
        <v>30</v>
      </c>
      <c r="B46" s="28" t="s">
        <v>206</v>
      </c>
      <c r="C46" s="28" t="s">
        <v>361</v>
      </c>
      <c r="D46" s="28" t="s">
        <v>360</v>
      </c>
      <c r="E46" s="28" t="s">
        <v>303</v>
      </c>
      <c r="F46" s="26">
        <v>10</v>
      </c>
      <c r="G46" s="27"/>
      <c r="H46" s="27"/>
      <c r="I46" s="27">
        <f t="shared" si="10"/>
        <v>0</v>
      </c>
      <c r="J46" s="27">
        <f t="shared" si="11"/>
        <v>0</v>
      </c>
      <c r="K46" s="27">
        <f t="shared" si="12"/>
        <v>0</v>
      </c>
    </row>
    <row r="47" spans="1:11" ht="13.5" customHeight="1">
      <c r="A47" s="29">
        <v>31</v>
      </c>
      <c r="B47" s="28" t="s">
        <v>206</v>
      </c>
      <c r="C47" s="28" t="s">
        <v>359</v>
      </c>
      <c r="D47" s="28" t="s">
        <v>358</v>
      </c>
      <c r="E47" s="28" t="s">
        <v>303</v>
      </c>
      <c r="F47" s="26">
        <v>3</v>
      </c>
      <c r="G47" s="27"/>
      <c r="H47" s="27"/>
      <c r="I47" s="27">
        <f t="shared" si="10"/>
        <v>0</v>
      </c>
      <c r="J47" s="27">
        <f t="shared" si="11"/>
        <v>0</v>
      </c>
      <c r="K47" s="27">
        <f t="shared" si="12"/>
        <v>0</v>
      </c>
    </row>
    <row r="48" spans="1:11" ht="13.5" customHeight="1">
      <c r="A48" s="29">
        <v>32</v>
      </c>
      <c r="B48" s="28" t="s">
        <v>206</v>
      </c>
      <c r="C48" s="28" t="s">
        <v>357</v>
      </c>
      <c r="D48" s="28" t="s">
        <v>356</v>
      </c>
      <c r="E48" s="28" t="s">
        <v>303</v>
      </c>
      <c r="F48" s="26">
        <v>2</v>
      </c>
      <c r="G48" s="27"/>
      <c r="H48" s="27"/>
      <c r="I48" s="27">
        <f t="shared" si="10"/>
        <v>0</v>
      </c>
      <c r="J48" s="27">
        <f t="shared" si="11"/>
        <v>0</v>
      </c>
      <c r="K48" s="27">
        <f t="shared" si="12"/>
        <v>0</v>
      </c>
    </row>
    <row r="49" spans="1:11" ht="13.5" customHeight="1">
      <c r="A49" s="29">
        <v>33</v>
      </c>
      <c r="B49" s="28" t="s">
        <v>206</v>
      </c>
      <c r="C49" s="28" t="s">
        <v>355</v>
      </c>
      <c r="D49" s="28" t="s">
        <v>354</v>
      </c>
      <c r="E49" s="28" t="s">
        <v>353</v>
      </c>
      <c r="F49" s="26">
        <v>1</v>
      </c>
      <c r="G49" s="27"/>
      <c r="H49" s="27"/>
      <c r="I49" s="27">
        <f t="shared" si="10"/>
        <v>0</v>
      </c>
      <c r="J49" s="27">
        <f t="shared" si="11"/>
        <v>0</v>
      </c>
      <c r="K49" s="27">
        <f t="shared" si="12"/>
        <v>0</v>
      </c>
    </row>
    <row r="50" spans="1:11" ht="13.5" customHeight="1">
      <c r="A50" s="29">
        <v>34</v>
      </c>
      <c r="B50" s="28" t="s">
        <v>206</v>
      </c>
      <c r="C50" s="28" t="s">
        <v>352</v>
      </c>
      <c r="D50" s="28" t="s">
        <v>351</v>
      </c>
      <c r="E50" s="28" t="s">
        <v>303</v>
      </c>
      <c r="F50" s="26">
        <v>2</v>
      </c>
      <c r="G50" s="27"/>
      <c r="H50" s="27"/>
      <c r="I50" s="27">
        <f t="shared" si="10"/>
        <v>0</v>
      </c>
      <c r="J50" s="27">
        <f t="shared" si="11"/>
        <v>0</v>
      </c>
      <c r="K50" s="27">
        <f t="shared" si="12"/>
        <v>0</v>
      </c>
    </row>
    <row r="51" spans="1:11" ht="13.5" customHeight="1">
      <c r="A51" s="29">
        <v>35</v>
      </c>
      <c r="B51" s="28" t="s">
        <v>206</v>
      </c>
      <c r="C51" s="28" t="s">
        <v>350</v>
      </c>
      <c r="D51" s="28" t="s">
        <v>349</v>
      </c>
      <c r="E51" s="28" t="s">
        <v>303</v>
      </c>
      <c r="F51" s="26">
        <v>5</v>
      </c>
      <c r="G51" s="27"/>
      <c r="H51" s="27"/>
      <c r="I51" s="27">
        <f t="shared" si="10"/>
        <v>0</v>
      </c>
      <c r="J51" s="27">
        <f t="shared" si="11"/>
        <v>0</v>
      </c>
      <c r="K51" s="27">
        <f t="shared" si="12"/>
        <v>0</v>
      </c>
    </row>
    <row r="52" spans="1:11" ht="13.5" customHeight="1">
      <c r="A52" s="29">
        <v>36</v>
      </c>
      <c r="B52" s="28" t="s">
        <v>206</v>
      </c>
      <c r="C52" s="28" t="s">
        <v>348</v>
      </c>
      <c r="D52" s="28" t="s">
        <v>347</v>
      </c>
      <c r="E52" s="28" t="s">
        <v>54</v>
      </c>
      <c r="F52" s="26">
        <v>1</v>
      </c>
      <c r="G52" s="27"/>
      <c r="H52" s="27"/>
      <c r="I52" s="27">
        <f t="shared" si="10"/>
        <v>0</v>
      </c>
      <c r="J52" s="27">
        <f t="shared" si="11"/>
        <v>0</v>
      </c>
      <c r="K52" s="27">
        <f t="shared" si="12"/>
        <v>0</v>
      </c>
    </row>
    <row r="53" spans="1:11" ht="30.75" customHeight="1">
      <c r="A53" s="25"/>
      <c r="B53" s="4"/>
      <c r="C53" s="4"/>
      <c r="D53" s="4" t="s">
        <v>16</v>
      </c>
      <c r="E53" s="4"/>
      <c r="F53" s="2"/>
      <c r="G53" s="3"/>
      <c r="H53" s="3"/>
      <c r="I53" s="3">
        <f>I13</f>
        <v>0</v>
      </c>
      <c r="J53" s="3">
        <f t="shared" ref="J53:K53" si="13">J13</f>
        <v>0</v>
      </c>
      <c r="K53" s="3">
        <f t="shared" si="13"/>
        <v>0</v>
      </c>
    </row>
  </sheetData>
  <mergeCells count="1">
    <mergeCell ref="A1:K1"/>
  </mergeCells>
  <pageMargins left="0.39370078740157483" right="0.39370078740157483" top="0.78740157480314965" bottom="0.78740157480314965" header="0" footer="0"/>
  <pageSetup paperSize="9" scale="87" fitToHeight="100" orientation="landscape" verticalDpi="0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Rozpočet s výkazem výměr</vt:lpstr>
      <vt:lpstr>Elektroinstalace</vt:lpstr>
      <vt:lpstr>Zdravotechnika</vt:lpstr>
      <vt:lpstr>Elektroinstalace!_FiltrDatabaze</vt:lpstr>
      <vt:lpstr>Elektroinstalace!Názvy_tisku</vt:lpstr>
      <vt:lpstr>'Rozpočet s výkazem výměr'!Názvy_tisku</vt:lpstr>
      <vt:lpstr>Zdravotechnika!Názvy_tisku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Slezák Martin Ing.,Mgr.</dc:creator>
  <cp:lastModifiedBy>Kuklová Pavlína Mgr.</cp:lastModifiedBy>
  <dcterms:created xsi:type="dcterms:W3CDTF">2022-12-23T12:33:02Z</dcterms:created>
  <dcterms:modified xsi:type="dcterms:W3CDTF">2022-12-23T14:35:07Z</dcterms:modified>
</cp:coreProperties>
</file>